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240131 - Podklady pro VŘ\U Snatošky 1132, 15, byt 1132, 3\"/>
    </mc:Choice>
  </mc:AlternateContent>
  <bookViews>
    <workbookView xWindow="0" yWindow="0" windowWidth="0" windowHeight="0"/>
  </bookViews>
  <sheets>
    <sheet name="Rekapitulace zakázky" sheetId="1" r:id="rId1"/>
    <sheet name="240131 - 04 - U Santošky 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'240131 - 04 - U Santošky ...'!$C$111:$K$618</definedName>
    <definedName name="_xlnm.Print_Area" localSheetId="1">'240131 - 04 - U Santošky ...'!$C$4:$J$39,'240131 - 04 - U Santošky ...'!$C$45:$J$93,'240131 - 04 - U Santošky ...'!$C$99:$T$618</definedName>
    <definedName name="_xlnm.Print_Titles" localSheetId="1">'240131 - 04 - U Santošky ...'!$111:$111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618"/>
  <c r="BH618"/>
  <c r="BG618"/>
  <c r="BE618"/>
  <c r="T618"/>
  <c r="T617"/>
  <c r="R618"/>
  <c r="R617"/>
  <c r="P618"/>
  <c r="P617"/>
  <c r="BI615"/>
  <c r="BH615"/>
  <c r="BG615"/>
  <c r="BE615"/>
  <c r="T615"/>
  <c r="T614"/>
  <c r="R615"/>
  <c r="R614"/>
  <c r="P615"/>
  <c r="P614"/>
  <c r="BI612"/>
  <c r="BH612"/>
  <c r="BG612"/>
  <c r="BE612"/>
  <c r="T612"/>
  <c r="T611"/>
  <c r="R612"/>
  <c r="R611"/>
  <c r="P612"/>
  <c r="P611"/>
  <c r="BI609"/>
  <c r="BH609"/>
  <c r="BG609"/>
  <c r="BE609"/>
  <c r="T609"/>
  <c r="T608"/>
  <c r="T607"/>
  <c r="R609"/>
  <c r="R608"/>
  <c r="R607"/>
  <c r="P609"/>
  <c r="P608"/>
  <c r="P607"/>
  <c r="BI605"/>
  <c r="BH605"/>
  <c r="BG605"/>
  <c r="BE605"/>
  <c r="T605"/>
  <c r="T604"/>
  <c r="R605"/>
  <c r="R604"/>
  <c r="P605"/>
  <c r="P604"/>
  <c r="BI602"/>
  <c r="BH602"/>
  <c r="BG602"/>
  <c r="BE602"/>
  <c r="T602"/>
  <c r="R602"/>
  <c r="P602"/>
  <c r="BI600"/>
  <c r="BH600"/>
  <c r="BG600"/>
  <c r="BE600"/>
  <c r="T600"/>
  <c r="R600"/>
  <c r="P600"/>
  <c r="BI598"/>
  <c r="BH598"/>
  <c r="BG598"/>
  <c r="BE598"/>
  <c r="T598"/>
  <c r="R598"/>
  <c r="P598"/>
  <c r="BI596"/>
  <c r="BH596"/>
  <c r="BG596"/>
  <c r="BE596"/>
  <c r="T596"/>
  <c r="R596"/>
  <c r="P596"/>
  <c r="BI594"/>
  <c r="BH594"/>
  <c r="BG594"/>
  <c r="BE594"/>
  <c r="T594"/>
  <c r="R594"/>
  <c r="P594"/>
  <c r="BI592"/>
  <c r="BH592"/>
  <c r="BG592"/>
  <c r="BE592"/>
  <c r="T592"/>
  <c r="R592"/>
  <c r="P592"/>
  <c r="BI590"/>
  <c r="BH590"/>
  <c r="BG590"/>
  <c r="BE590"/>
  <c r="T590"/>
  <c r="R590"/>
  <c r="P590"/>
  <c r="BI588"/>
  <c r="BH588"/>
  <c r="BG588"/>
  <c r="BE588"/>
  <c r="T588"/>
  <c r="R588"/>
  <c r="P588"/>
  <c r="BI585"/>
  <c r="BH585"/>
  <c r="BG585"/>
  <c r="BE585"/>
  <c r="T585"/>
  <c r="R585"/>
  <c r="P585"/>
  <c r="BI583"/>
  <c r="BH583"/>
  <c r="BG583"/>
  <c r="BE583"/>
  <c r="T583"/>
  <c r="R583"/>
  <c r="P583"/>
  <c r="BI581"/>
  <c r="BH581"/>
  <c r="BG581"/>
  <c r="BE581"/>
  <c r="T581"/>
  <c r="R581"/>
  <c r="P581"/>
  <c r="BI579"/>
  <c r="BH579"/>
  <c r="BG579"/>
  <c r="BE579"/>
  <c r="T579"/>
  <c r="R579"/>
  <c r="P579"/>
  <c r="BI576"/>
  <c r="BH576"/>
  <c r="BG576"/>
  <c r="BE576"/>
  <c r="T576"/>
  <c r="R576"/>
  <c r="P576"/>
  <c r="BI574"/>
  <c r="BH574"/>
  <c r="BG574"/>
  <c r="BE574"/>
  <c r="T574"/>
  <c r="R574"/>
  <c r="P574"/>
  <c r="BI572"/>
  <c r="BH572"/>
  <c r="BG572"/>
  <c r="BE572"/>
  <c r="T572"/>
  <c r="R572"/>
  <c r="P572"/>
  <c r="BI570"/>
  <c r="BH570"/>
  <c r="BG570"/>
  <c r="BE570"/>
  <c r="T570"/>
  <c r="R570"/>
  <c r="P570"/>
  <c r="BI568"/>
  <c r="BH568"/>
  <c r="BG568"/>
  <c r="BE568"/>
  <c r="T568"/>
  <c r="R568"/>
  <c r="P568"/>
  <c r="BI566"/>
  <c r="BH566"/>
  <c r="BG566"/>
  <c r="BE566"/>
  <c r="T566"/>
  <c r="R566"/>
  <c r="P566"/>
  <c r="BI564"/>
  <c r="BH564"/>
  <c r="BG564"/>
  <c r="BE564"/>
  <c r="T564"/>
  <c r="R564"/>
  <c r="P564"/>
  <c r="BI555"/>
  <c r="BH555"/>
  <c r="BG555"/>
  <c r="BE555"/>
  <c r="T555"/>
  <c r="R555"/>
  <c r="P555"/>
  <c r="BI554"/>
  <c r="BH554"/>
  <c r="BG554"/>
  <c r="BE554"/>
  <c r="T554"/>
  <c r="R554"/>
  <c r="P554"/>
  <c r="BI552"/>
  <c r="BH552"/>
  <c r="BG552"/>
  <c r="BE552"/>
  <c r="T552"/>
  <c r="R552"/>
  <c r="P552"/>
  <c r="BI549"/>
  <c r="BH549"/>
  <c r="BG549"/>
  <c r="BE549"/>
  <c r="T549"/>
  <c r="R549"/>
  <c r="P549"/>
  <c r="BI547"/>
  <c r="BH547"/>
  <c r="BG547"/>
  <c r="BE547"/>
  <c r="T547"/>
  <c r="R547"/>
  <c r="P547"/>
  <c r="BI545"/>
  <c r="BH545"/>
  <c r="BG545"/>
  <c r="BE545"/>
  <c r="T545"/>
  <c r="R545"/>
  <c r="P545"/>
  <c r="BI544"/>
  <c r="BH544"/>
  <c r="BG544"/>
  <c r="BE544"/>
  <c r="T544"/>
  <c r="R544"/>
  <c r="P544"/>
  <c r="BI542"/>
  <c r="BH542"/>
  <c r="BG542"/>
  <c r="BE542"/>
  <c r="T542"/>
  <c r="R542"/>
  <c r="P542"/>
  <c r="BI541"/>
  <c r="BH541"/>
  <c r="BG541"/>
  <c r="BE541"/>
  <c r="T541"/>
  <c r="R541"/>
  <c r="P541"/>
  <c r="BI540"/>
  <c r="BH540"/>
  <c r="BG540"/>
  <c r="BE540"/>
  <c r="T540"/>
  <c r="R540"/>
  <c r="P540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4"/>
  <c r="BH534"/>
  <c r="BG534"/>
  <c r="BE534"/>
  <c r="T534"/>
  <c r="R534"/>
  <c r="P534"/>
  <c r="BI533"/>
  <c r="BH533"/>
  <c r="BG533"/>
  <c r="BE533"/>
  <c r="T533"/>
  <c r="R533"/>
  <c r="P533"/>
  <c r="BI531"/>
  <c r="BH531"/>
  <c r="BG531"/>
  <c r="BE531"/>
  <c r="T531"/>
  <c r="R531"/>
  <c r="P531"/>
  <c r="BI525"/>
  <c r="BH525"/>
  <c r="BG525"/>
  <c r="BE525"/>
  <c r="T525"/>
  <c r="R525"/>
  <c r="P525"/>
  <c r="BI522"/>
  <c r="BH522"/>
  <c r="BG522"/>
  <c r="BE522"/>
  <c r="T522"/>
  <c r="R522"/>
  <c r="P522"/>
  <c r="BI520"/>
  <c r="BH520"/>
  <c r="BG520"/>
  <c r="BE520"/>
  <c r="T520"/>
  <c r="R520"/>
  <c r="P520"/>
  <c r="BI519"/>
  <c r="BH519"/>
  <c r="BG519"/>
  <c r="BE519"/>
  <c r="T519"/>
  <c r="R519"/>
  <c r="P519"/>
  <c r="BI517"/>
  <c r="BH517"/>
  <c r="BG517"/>
  <c r="BE517"/>
  <c r="T517"/>
  <c r="R517"/>
  <c r="P517"/>
  <c r="BI516"/>
  <c r="BH516"/>
  <c r="BG516"/>
  <c r="BE516"/>
  <c r="T516"/>
  <c r="R516"/>
  <c r="P516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0"/>
  <c r="BH510"/>
  <c r="BG510"/>
  <c r="BE510"/>
  <c r="T510"/>
  <c r="R510"/>
  <c r="P510"/>
  <c r="BI509"/>
  <c r="BH509"/>
  <c r="BG509"/>
  <c r="BE509"/>
  <c r="T509"/>
  <c r="R509"/>
  <c r="P509"/>
  <c r="BI507"/>
  <c r="BH507"/>
  <c r="BG507"/>
  <c r="BE507"/>
  <c r="T507"/>
  <c r="R507"/>
  <c r="P507"/>
  <c r="BI504"/>
  <c r="BH504"/>
  <c r="BG504"/>
  <c r="BE504"/>
  <c r="T504"/>
  <c r="R504"/>
  <c r="P504"/>
  <c r="BI502"/>
  <c r="BH502"/>
  <c r="BG502"/>
  <c r="BE502"/>
  <c r="T502"/>
  <c r="R502"/>
  <c r="P502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4"/>
  <c r="BH494"/>
  <c r="BG494"/>
  <c r="BE494"/>
  <c r="T494"/>
  <c r="R494"/>
  <c r="P494"/>
  <c r="BI492"/>
  <c r="BH492"/>
  <c r="BG492"/>
  <c r="BE492"/>
  <c r="T492"/>
  <c r="R492"/>
  <c r="P492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4"/>
  <c r="BH484"/>
  <c r="BG484"/>
  <c r="BE484"/>
  <c r="T484"/>
  <c r="R484"/>
  <c r="P484"/>
  <c r="BI482"/>
  <c r="BH482"/>
  <c r="BG482"/>
  <c r="BE482"/>
  <c r="T482"/>
  <c r="R482"/>
  <c r="P482"/>
  <c r="BI480"/>
  <c r="BH480"/>
  <c r="BG480"/>
  <c r="BE480"/>
  <c r="T480"/>
  <c r="R480"/>
  <c r="P480"/>
  <c r="BI477"/>
  <c r="BH477"/>
  <c r="BG477"/>
  <c r="BE477"/>
  <c r="T477"/>
  <c r="R477"/>
  <c r="P477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4"/>
  <c r="BH464"/>
  <c r="BG464"/>
  <c r="BE464"/>
  <c r="T464"/>
  <c r="R464"/>
  <c r="P464"/>
  <c r="BI461"/>
  <c r="BH461"/>
  <c r="BG461"/>
  <c r="BE461"/>
  <c r="T461"/>
  <c r="R461"/>
  <c r="P461"/>
  <c r="BI458"/>
  <c r="BH458"/>
  <c r="BG458"/>
  <c r="BE458"/>
  <c r="T458"/>
  <c r="R458"/>
  <c r="P458"/>
  <c r="BI456"/>
  <c r="BH456"/>
  <c r="BG456"/>
  <c r="BE456"/>
  <c r="T456"/>
  <c r="R456"/>
  <c r="P456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2"/>
  <c r="BH432"/>
  <c r="BG432"/>
  <c r="BE432"/>
  <c r="T432"/>
  <c r="R432"/>
  <c r="P432"/>
  <c r="BI431"/>
  <c r="BH431"/>
  <c r="BG431"/>
  <c r="BE431"/>
  <c r="T431"/>
  <c r="R431"/>
  <c r="P431"/>
  <c r="BI429"/>
  <c r="BH429"/>
  <c r="BG429"/>
  <c r="BE429"/>
  <c r="T429"/>
  <c r="R429"/>
  <c r="P429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13"/>
  <c r="BH413"/>
  <c r="BG413"/>
  <c r="BE413"/>
  <c r="T413"/>
  <c r="R413"/>
  <c r="P413"/>
  <c r="BI411"/>
  <c r="BH411"/>
  <c r="BG411"/>
  <c r="BE411"/>
  <c r="T411"/>
  <c r="R411"/>
  <c r="P411"/>
  <c r="BI409"/>
  <c r="BH409"/>
  <c r="BG409"/>
  <c r="BE409"/>
  <c r="T409"/>
  <c r="R409"/>
  <c r="P409"/>
  <c r="BI407"/>
  <c r="BH407"/>
  <c r="BG407"/>
  <c r="BE407"/>
  <c r="T407"/>
  <c r="R407"/>
  <c r="P407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2"/>
  <c r="BH362"/>
  <c r="BG362"/>
  <c r="BE362"/>
  <c r="T362"/>
  <c r="R362"/>
  <c r="P362"/>
  <c r="BI360"/>
  <c r="BH360"/>
  <c r="BG360"/>
  <c r="BE360"/>
  <c r="T360"/>
  <c r="R360"/>
  <c r="P360"/>
  <c r="BI357"/>
  <c r="BH357"/>
  <c r="BG357"/>
  <c r="BE357"/>
  <c r="T357"/>
  <c r="R357"/>
  <c r="P357"/>
  <c r="BI356"/>
  <c r="BH356"/>
  <c r="BG356"/>
  <c r="BE356"/>
  <c r="T356"/>
  <c r="R356"/>
  <c r="P356"/>
  <c r="BI352"/>
  <c r="BH352"/>
  <c r="BG352"/>
  <c r="BE352"/>
  <c r="T352"/>
  <c r="R352"/>
  <c r="P352"/>
  <c r="BI348"/>
  <c r="BH348"/>
  <c r="BG348"/>
  <c r="BE348"/>
  <c r="T348"/>
  <c r="R348"/>
  <c r="P348"/>
  <c r="BI344"/>
  <c r="BH344"/>
  <c r="BG344"/>
  <c r="BE344"/>
  <c r="T344"/>
  <c r="R344"/>
  <c r="P344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5"/>
  <c r="BH335"/>
  <c r="BG335"/>
  <c r="BE335"/>
  <c r="T335"/>
  <c r="R335"/>
  <c r="P335"/>
  <c r="BI333"/>
  <c r="BH333"/>
  <c r="BG333"/>
  <c r="BE333"/>
  <c r="T333"/>
  <c r="R333"/>
  <c r="P333"/>
  <c r="BI330"/>
  <c r="BH330"/>
  <c r="BG330"/>
  <c r="BE330"/>
  <c r="T330"/>
  <c r="R330"/>
  <c r="P330"/>
  <c r="BI329"/>
  <c r="BH329"/>
  <c r="BG329"/>
  <c r="BE329"/>
  <c r="T329"/>
  <c r="R329"/>
  <c r="P329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69"/>
  <c r="BH269"/>
  <c r="BG269"/>
  <c r="BE269"/>
  <c r="T269"/>
  <c r="R269"/>
  <c r="P269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59"/>
  <c r="BH259"/>
  <c r="BG259"/>
  <c r="BE259"/>
  <c r="T259"/>
  <c r="R259"/>
  <c r="P259"/>
  <c r="BI255"/>
  <c r="BH255"/>
  <c r="BG255"/>
  <c r="BE255"/>
  <c r="T255"/>
  <c r="R255"/>
  <c r="P255"/>
  <c r="BI254"/>
  <c r="BH254"/>
  <c r="BG254"/>
  <c r="BE254"/>
  <c r="T254"/>
  <c r="R254"/>
  <c r="P254"/>
  <c r="BI251"/>
  <c r="BH251"/>
  <c r="BG251"/>
  <c r="BE251"/>
  <c r="T251"/>
  <c r="R251"/>
  <c r="P251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2"/>
  <c r="BH222"/>
  <c r="BG222"/>
  <c r="BE222"/>
  <c r="T222"/>
  <c r="T221"/>
  <c r="R222"/>
  <c r="R221"/>
  <c r="P222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3"/>
  <c r="BH203"/>
  <c r="BG203"/>
  <c r="BE203"/>
  <c r="T203"/>
  <c r="R203"/>
  <c r="P203"/>
  <c r="BI201"/>
  <c r="BH201"/>
  <c r="BG201"/>
  <c r="BE201"/>
  <c r="T201"/>
  <c r="R201"/>
  <c r="P201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5"/>
  <c r="BH135"/>
  <c r="BG135"/>
  <c r="BE135"/>
  <c r="T135"/>
  <c r="R135"/>
  <c r="P135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BI115"/>
  <c r="BH115"/>
  <c r="BG115"/>
  <c r="BE115"/>
  <c r="T115"/>
  <c r="R115"/>
  <c r="P115"/>
  <c r="J109"/>
  <c r="F106"/>
  <c r="E104"/>
  <c r="J55"/>
  <c r="F52"/>
  <c r="E50"/>
  <c r="J21"/>
  <c r="E21"/>
  <c r="J54"/>
  <c r="J20"/>
  <c r="J18"/>
  <c r="E18"/>
  <c r="F55"/>
  <c r="J17"/>
  <c r="J15"/>
  <c r="E15"/>
  <c r="F54"/>
  <c r="J14"/>
  <c r="J12"/>
  <c r="J106"/>
  <c r="E7"/>
  <c r="E48"/>
  <c i="1" r="L50"/>
  <c r="AM50"/>
  <c r="AM49"/>
  <c r="L49"/>
  <c r="AM47"/>
  <c r="L47"/>
  <c r="L45"/>
  <c r="L44"/>
  <c i="2" r="J534"/>
  <c r="BK490"/>
  <c r="BK441"/>
  <c r="BK395"/>
  <c r="J240"/>
  <c r="BK147"/>
  <c r="J537"/>
  <c r="BK458"/>
  <c r="J427"/>
  <c r="J384"/>
  <c r="J323"/>
  <c r="J272"/>
  <c r="J226"/>
  <c r="J124"/>
  <c r="J492"/>
  <c r="J399"/>
  <c r="BK373"/>
  <c r="BK356"/>
  <c r="J297"/>
  <c r="BK255"/>
  <c r="BK195"/>
  <c r="J142"/>
  <c r="J510"/>
  <c r="J480"/>
  <c r="BK284"/>
  <c r="BK226"/>
  <c r="BK160"/>
  <c r="BK509"/>
  <c r="J471"/>
  <c r="BK432"/>
  <c r="BK362"/>
  <c r="J287"/>
  <c r="J193"/>
  <c r="J507"/>
  <c r="BK390"/>
  <c r="J344"/>
  <c r="BK292"/>
  <c r="J255"/>
  <c r="J129"/>
  <c r="BK512"/>
  <c r="J391"/>
  <c r="J373"/>
  <c r="BK329"/>
  <c r="BK254"/>
  <c r="BK211"/>
  <c r="BK129"/>
  <c r="J609"/>
  <c r="BK596"/>
  <c r="J588"/>
  <c r="BK574"/>
  <c r="BK568"/>
  <c r="BK552"/>
  <c r="BK525"/>
  <c r="J466"/>
  <c r="BK431"/>
  <c r="BK379"/>
  <c r="J319"/>
  <c r="BK265"/>
  <c r="BK213"/>
  <c r="BK162"/>
  <c r="BK545"/>
  <c r="BK482"/>
  <c r="BK461"/>
  <c r="BK409"/>
  <c r="J248"/>
  <c r="J201"/>
  <c r="J540"/>
  <c r="BK473"/>
  <c r="BK436"/>
  <c r="BK360"/>
  <c r="BK321"/>
  <c r="BK283"/>
  <c r="BK238"/>
  <c r="J178"/>
  <c r="J131"/>
  <c r="BK438"/>
  <c r="J382"/>
  <c r="J362"/>
  <c r="J321"/>
  <c r="BK266"/>
  <c r="J197"/>
  <c r="BK540"/>
  <c r="J504"/>
  <c r="J340"/>
  <c r="BK302"/>
  <c r="BK240"/>
  <c r="J191"/>
  <c r="J533"/>
  <c r="BK466"/>
  <c r="BK434"/>
  <c r="BK384"/>
  <c r="J314"/>
  <c r="BK297"/>
  <c r="J279"/>
  <c r="BK138"/>
  <c r="J488"/>
  <c r="BK440"/>
  <c r="BK372"/>
  <c r="BK316"/>
  <c r="BK249"/>
  <c r="J544"/>
  <c r="J502"/>
  <c r="BK411"/>
  <c r="J366"/>
  <c r="BK275"/>
  <c r="BK215"/>
  <c r="BK145"/>
  <c r="J612"/>
  <c r="J600"/>
  <c r="J592"/>
  <c r="J583"/>
  <c r="J574"/>
  <c r="J566"/>
  <c r="J547"/>
  <c r="BK453"/>
  <c r="J432"/>
  <c r="BK383"/>
  <c r="J320"/>
  <c r="J269"/>
  <c r="J249"/>
  <c r="J151"/>
  <c r="BK513"/>
  <c r="J477"/>
  <c r="J413"/>
  <c r="BK388"/>
  <c r="BK178"/>
  <c r="BK471"/>
  <c r="J429"/>
  <c r="J407"/>
  <c r="J329"/>
  <c r="J263"/>
  <c r="BK151"/>
  <c r="J522"/>
  <c r="BK447"/>
  <c r="J379"/>
  <c r="BK335"/>
  <c r="BK311"/>
  <c r="J284"/>
  <c r="BK242"/>
  <c r="J149"/>
  <c r="BK520"/>
  <c r="J475"/>
  <c r="BK307"/>
  <c r="J215"/>
  <c r="BK131"/>
  <c r="BK475"/>
  <c r="J446"/>
  <c r="BK427"/>
  <c r="J330"/>
  <c r="BK303"/>
  <c r="BK203"/>
  <c r="J549"/>
  <c r="BK486"/>
  <c r="J425"/>
  <c r="BK365"/>
  <c r="BK295"/>
  <c r="J219"/>
  <c r="J517"/>
  <c r="J461"/>
  <c r="J376"/>
  <c r="J352"/>
  <c r="BK219"/>
  <c r="BK149"/>
  <c r="BK612"/>
  <c r="J602"/>
  <c r="BK592"/>
  <c r="BK585"/>
  <c r="BK579"/>
  <c r="BK570"/>
  <c r="BK564"/>
  <c r="J552"/>
  <c r="BK519"/>
  <c r="BK435"/>
  <c r="BK425"/>
  <c r="J395"/>
  <c r="BK367"/>
  <c r="BK301"/>
  <c r="J265"/>
  <c r="BK228"/>
  <c r="J145"/>
  <c r="J525"/>
  <c r="J484"/>
  <c r="J456"/>
  <c r="J385"/>
  <c r="J206"/>
  <c r="BK549"/>
  <c r="BK494"/>
  <c r="J439"/>
  <c r="J424"/>
  <c r="J370"/>
  <c r="J299"/>
  <c r="J275"/>
  <c r="J217"/>
  <c r="J138"/>
  <c r="J513"/>
  <c r="J397"/>
  <c r="J368"/>
  <c r="BK330"/>
  <c r="J307"/>
  <c r="BK259"/>
  <c r="J211"/>
  <c r="J160"/>
  <c r="BK522"/>
  <c r="BK464"/>
  <c r="J293"/>
  <c r="J228"/>
  <c r="J180"/>
  <c r="BK514"/>
  <c r="BK472"/>
  <c r="J441"/>
  <c r="BK402"/>
  <c r="J324"/>
  <c r="BK293"/>
  <c r="J242"/>
  <c r="J115"/>
  <c r="J490"/>
  <c r="BK429"/>
  <c r="BK389"/>
  <c r="J339"/>
  <c r="J291"/>
  <c r="BK197"/>
  <c r="BK496"/>
  <c r="BK477"/>
  <c r="J390"/>
  <c r="J348"/>
  <c r="BK272"/>
  <c r="BK208"/>
  <c r="BK158"/>
  <c r="BK609"/>
  <c r="BK598"/>
  <c r="J590"/>
  <c r="J581"/>
  <c r="J572"/>
  <c r="BK555"/>
  <c r="J545"/>
  <c r="BK484"/>
  <c r="J437"/>
  <c r="BK426"/>
  <c r="J371"/>
  <c r="J316"/>
  <c r="BK281"/>
  <c r="J259"/>
  <c r="BK189"/>
  <c r="J519"/>
  <c r="J509"/>
  <c r="J467"/>
  <c r="J435"/>
  <c r="J389"/>
  <c r="BK246"/>
  <c r="BK140"/>
  <c r="BK547"/>
  <c r="J451"/>
  <c r="BK413"/>
  <c r="BK364"/>
  <c r="BK325"/>
  <c r="BK287"/>
  <c r="BK231"/>
  <c r="J140"/>
  <c r="J453"/>
  <c r="BK392"/>
  <c r="J372"/>
  <c r="BK323"/>
  <c r="J254"/>
  <c r="BK176"/>
  <c r="BK507"/>
  <c r="J317"/>
  <c r="J203"/>
  <c r="BK538"/>
  <c r="J496"/>
  <c r="J449"/>
  <c r="J423"/>
  <c r="J338"/>
  <c r="J308"/>
  <c r="J231"/>
  <c r="BK170"/>
  <c r="J472"/>
  <c r="J426"/>
  <c r="BK366"/>
  <c r="BK333"/>
  <c r="BK263"/>
  <c r="J158"/>
  <c r="BK541"/>
  <c r="J436"/>
  <c r="J383"/>
  <c r="J356"/>
  <c r="BK289"/>
  <c r="J235"/>
  <c r="J172"/>
  <c r="BK618"/>
  <c r="BK605"/>
  <c r="J598"/>
  <c r="BK590"/>
  <c r="J579"/>
  <c r="BK572"/>
  <c r="J564"/>
  <c r="BK533"/>
  <c r="J442"/>
  <c r="BK422"/>
  <c r="BK397"/>
  <c r="BK357"/>
  <c r="J295"/>
  <c r="J264"/>
  <c r="J176"/>
  <c r="J531"/>
  <c r="BK500"/>
  <c r="BK451"/>
  <c r="BK399"/>
  <c r="BK277"/>
  <c r="J208"/>
  <c r="BK124"/>
  <c r="BK468"/>
  <c r="J411"/>
  <c r="BK348"/>
  <c r="BK317"/>
  <c r="BK248"/>
  <c r="BK142"/>
  <c r="BK504"/>
  <c r="J402"/>
  <c r="BK385"/>
  <c r="J357"/>
  <c r="BK320"/>
  <c r="BK291"/>
  <c r="J213"/>
  <c r="BK164"/>
  <c r="J538"/>
  <c r="BK488"/>
  <c r="BK339"/>
  <c r="BK308"/>
  <c r="BK244"/>
  <c r="J195"/>
  <c r="J135"/>
  <c r="BK492"/>
  <c r="J440"/>
  <c r="J392"/>
  <c r="BK326"/>
  <c r="BK305"/>
  <c r="J277"/>
  <c r="J162"/>
  <c r="J512"/>
  <c r="BK442"/>
  <c r="BK368"/>
  <c r="J326"/>
  <c r="BK191"/>
  <c r="J542"/>
  <c r="J486"/>
  <c r="J438"/>
  <c r="J367"/>
  <c r="BK288"/>
  <c r="J238"/>
  <c r="BK180"/>
  <c r="BK615"/>
  <c r="BK600"/>
  <c r="J594"/>
  <c r="J585"/>
  <c r="BK576"/>
  <c r="J570"/>
  <c r="BK554"/>
  <c r="J494"/>
  <c r="BK439"/>
  <c r="BK403"/>
  <c r="J369"/>
  <c r="J305"/>
  <c r="BK193"/>
  <c i="1" r="AS54"/>
  <c i="2" r="J520"/>
  <c r="BK510"/>
  <c r="J468"/>
  <c r="BK450"/>
  <c r="J313"/>
  <c r="BK235"/>
  <c r="BK115"/>
  <c r="J498"/>
  <c r="BK437"/>
  <c r="J335"/>
  <c r="J292"/>
  <c r="J266"/>
  <c r="BK206"/>
  <c r="J536"/>
  <c r="J458"/>
  <c r="BK391"/>
  <c r="BK371"/>
  <c r="BK324"/>
  <c r="J303"/>
  <c r="J251"/>
  <c r="BK182"/>
  <c r="J127"/>
  <c r="J516"/>
  <c r="BK352"/>
  <c r="J311"/>
  <c r="BK273"/>
  <c r="BK166"/>
  <c r="BK534"/>
  <c r="J473"/>
  <c r="J444"/>
  <c r="BK424"/>
  <c r="J365"/>
  <c r="BK313"/>
  <c r="J283"/>
  <c r="J189"/>
  <c r="BK542"/>
  <c r="BK480"/>
  <c r="J403"/>
  <c r="BK340"/>
  <c r="BK279"/>
  <c r="J182"/>
  <c r="BK531"/>
  <c r="BK423"/>
  <c r="BK382"/>
  <c r="BK344"/>
  <c r="J222"/>
  <c r="J166"/>
  <c r="J615"/>
  <c r="J605"/>
  <c r="BK594"/>
  <c r="BK583"/>
  <c r="J576"/>
  <c r="BK566"/>
  <c r="J554"/>
  <c r="BK467"/>
  <c r="J434"/>
  <c r="BK407"/>
  <c r="BK370"/>
  <c r="BK314"/>
  <c r="BK264"/>
  <c r="BK217"/>
  <c r="J170"/>
  <c r="BK544"/>
  <c r="BK502"/>
  <c r="J464"/>
  <c r="J431"/>
  <c r="J301"/>
  <c r="BK233"/>
  <c r="BK127"/>
  <c r="BK536"/>
  <c r="BK449"/>
  <c r="J422"/>
  <c r="J333"/>
  <c r="J302"/>
  <c r="BK251"/>
  <c r="J147"/>
  <c r="J541"/>
  <c r="J450"/>
  <c r="J364"/>
  <c r="J325"/>
  <c r="BK299"/>
  <c r="J244"/>
  <c r="BK172"/>
  <c r="BK537"/>
  <c r="BK498"/>
  <c r="BK444"/>
  <c r="BK319"/>
  <c r="J281"/>
  <c r="BK222"/>
  <c r="J164"/>
  <c r="J500"/>
  <c r="BK456"/>
  <c r="J409"/>
  <c r="BK369"/>
  <c r="BK309"/>
  <c r="J273"/>
  <c r="BK174"/>
  <c r="BK517"/>
  <c r="J447"/>
  <c r="BK404"/>
  <c r="J360"/>
  <c r="J289"/>
  <c r="J246"/>
  <c r="BK135"/>
  <c r="J514"/>
  <c r="J482"/>
  <c r="J388"/>
  <c r="J309"/>
  <c r="BK269"/>
  <c r="BK201"/>
  <c r="J618"/>
  <c r="BK602"/>
  <c r="J596"/>
  <c r="BK588"/>
  <c r="BK581"/>
  <c r="J568"/>
  <c r="J555"/>
  <c r="BK516"/>
  <c r="BK446"/>
  <c r="J404"/>
  <c r="BK376"/>
  <c r="BK338"/>
  <c r="J288"/>
  <c r="J233"/>
  <c r="J174"/>
  <c l="1" r="P114"/>
  <c r="T169"/>
  <c r="BK237"/>
  <c r="J237"/>
  <c r="J68"/>
  <c r="BK286"/>
  <c r="J286"/>
  <c r="J71"/>
  <c r="T337"/>
  <c r="BK387"/>
  <c r="J387"/>
  <c r="J76"/>
  <c r="T387"/>
  <c r="T394"/>
  <c r="BK455"/>
  <c r="J455"/>
  <c r="J80"/>
  <c r="R460"/>
  <c r="BK524"/>
  <c r="J524"/>
  <c r="J84"/>
  <c r="BK114"/>
  <c r="BK169"/>
  <c r="J169"/>
  <c r="J63"/>
  <c r="T237"/>
  <c r="T253"/>
  <c r="T271"/>
  <c r="R337"/>
  <c r="P406"/>
  <c r="P479"/>
  <c r="P551"/>
  <c r="P134"/>
  <c r="BK205"/>
  <c r="J205"/>
  <c r="J64"/>
  <c r="BK225"/>
  <c r="J225"/>
  <c r="J67"/>
  <c r="P237"/>
  <c r="T286"/>
  <c r="R328"/>
  <c r="R332"/>
  <c r="R375"/>
  <c r="R387"/>
  <c r="BK401"/>
  <c r="J401"/>
  <c r="J78"/>
  <c r="T401"/>
  <c r="BK460"/>
  <c r="J460"/>
  <c r="J81"/>
  <c r="BK506"/>
  <c r="J506"/>
  <c r="J83"/>
  <c r="R524"/>
  <c r="R587"/>
  <c r="R134"/>
  <c r="P205"/>
  <c r="R237"/>
  <c r="R253"/>
  <c r="R271"/>
  <c r="BK332"/>
  <c r="J332"/>
  <c r="J73"/>
  <c r="T332"/>
  <c r="BK406"/>
  <c r="J406"/>
  <c r="J79"/>
  <c r="R455"/>
  <c r="T479"/>
  <c r="BK551"/>
  <c r="J551"/>
  <c r="J85"/>
  <c r="BK587"/>
  <c r="J587"/>
  <c r="J86"/>
  <c r="T114"/>
  <c r="R169"/>
  <c r="R225"/>
  <c r="P253"/>
  <c r="P271"/>
  <c r="BK328"/>
  <c r="J328"/>
  <c r="J72"/>
  <c r="T328"/>
  <c r="BK375"/>
  <c r="J375"/>
  <c r="J75"/>
  <c r="T406"/>
  <c r="T460"/>
  <c r="P506"/>
  <c r="P524"/>
  <c r="T587"/>
  <c r="R114"/>
  <c r="P169"/>
  <c r="BK253"/>
  <c r="J253"/>
  <c r="J69"/>
  <c r="BK271"/>
  <c r="J271"/>
  <c r="J70"/>
  <c r="BK337"/>
  <c r="J337"/>
  <c r="J74"/>
  <c r="T375"/>
  <c r="BK394"/>
  <c r="J394"/>
  <c r="J77"/>
  <c r="R394"/>
  <c r="R401"/>
  <c r="BK479"/>
  <c r="J479"/>
  <c r="J82"/>
  <c r="T506"/>
  <c r="R551"/>
  <c r="T134"/>
  <c r="T205"/>
  <c r="P225"/>
  <c r="P286"/>
  <c r="P337"/>
  <c r="R406"/>
  <c r="T455"/>
  <c r="R479"/>
  <c r="T524"/>
  <c r="P587"/>
  <c r="BK134"/>
  <c r="J134"/>
  <c r="J62"/>
  <c r="R205"/>
  <c r="T225"/>
  <c r="R286"/>
  <c r="P328"/>
  <c r="P332"/>
  <c r="P375"/>
  <c r="P387"/>
  <c r="P394"/>
  <c r="P401"/>
  <c r="P455"/>
  <c r="P460"/>
  <c r="R506"/>
  <c r="T551"/>
  <c r="BK608"/>
  <c r="J608"/>
  <c r="J89"/>
  <c r="BK221"/>
  <c r="J221"/>
  <c r="J65"/>
  <c r="BK604"/>
  <c r="J604"/>
  <c r="J87"/>
  <c r="BK614"/>
  <c r="J614"/>
  <c r="J91"/>
  <c r="BK617"/>
  <c r="J617"/>
  <c r="J92"/>
  <c r="BK611"/>
  <c r="J611"/>
  <c r="J90"/>
  <c r="E102"/>
  <c r="BF124"/>
  <c r="BF127"/>
  <c r="BF129"/>
  <c r="BF138"/>
  <c r="BF203"/>
  <c r="BF226"/>
  <c r="BF242"/>
  <c r="BF244"/>
  <c r="BF264"/>
  <c r="BF277"/>
  <c r="BF291"/>
  <c r="BF308"/>
  <c r="BF320"/>
  <c r="BF321"/>
  <c r="BF323"/>
  <c r="BF326"/>
  <c r="BF333"/>
  <c r="BF362"/>
  <c r="BF368"/>
  <c r="BF379"/>
  <c r="BF409"/>
  <c r="BF413"/>
  <c r="BF424"/>
  <c r="BF426"/>
  <c r="BF429"/>
  <c r="BF434"/>
  <c r="BF435"/>
  <c r="BF436"/>
  <c r="BF440"/>
  <c r="BF461"/>
  <c r="BF475"/>
  <c r="BF500"/>
  <c r="BF537"/>
  <c r="BF547"/>
  <c r="BF549"/>
  <c r="BF552"/>
  <c r="BF554"/>
  <c r="BF555"/>
  <c r="BF564"/>
  <c r="BF566"/>
  <c r="BF568"/>
  <c r="BF570"/>
  <c r="BF572"/>
  <c r="BF574"/>
  <c r="BF576"/>
  <c r="BF579"/>
  <c r="BF581"/>
  <c r="BF583"/>
  <c r="BF585"/>
  <c r="BF588"/>
  <c r="BF590"/>
  <c r="BF592"/>
  <c r="BF594"/>
  <c r="BF596"/>
  <c r="BF598"/>
  <c r="BF600"/>
  <c r="BF602"/>
  <c r="BF605"/>
  <c r="BF609"/>
  <c r="BF612"/>
  <c r="BF615"/>
  <c r="BF618"/>
  <c r="J52"/>
  <c r="BF174"/>
  <c r="BF228"/>
  <c r="BF246"/>
  <c r="BF248"/>
  <c r="BF284"/>
  <c r="BF299"/>
  <c r="BF302"/>
  <c r="BF316"/>
  <c r="BF324"/>
  <c r="BF325"/>
  <c r="BF335"/>
  <c r="BF340"/>
  <c r="BF364"/>
  <c r="BF365"/>
  <c r="BF371"/>
  <c r="BF372"/>
  <c r="BF397"/>
  <c r="BF402"/>
  <c r="BF403"/>
  <c r="BF404"/>
  <c r="BF407"/>
  <c r="BF427"/>
  <c r="BF431"/>
  <c r="BF471"/>
  <c r="BF520"/>
  <c r="BF522"/>
  <c r="BF534"/>
  <c r="F109"/>
  <c r="BF115"/>
  <c r="BF147"/>
  <c r="BF160"/>
  <c r="BF170"/>
  <c r="BF193"/>
  <c r="BF208"/>
  <c r="BF211"/>
  <c r="BF222"/>
  <c r="BF235"/>
  <c r="BF238"/>
  <c r="BF240"/>
  <c r="BF251"/>
  <c r="BF273"/>
  <c r="BF287"/>
  <c r="BF305"/>
  <c r="BF317"/>
  <c r="BF319"/>
  <c r="BF329"/>
  <c r="BF369"/>
  <c r="BF392"/>
  <c r="BF411"/>
  <c r="BF456"/>
  <c r="BF467"/>
  <c r="BF477"/>
  <c r="BF494"/>
  <c r="BF514"/>
  <c r="BF525"/>
  <c r="BF538"/>
  <c r="BF131"/>
  <c r="BF140"/>
  <c r="BF145"/>
  <c r="BF164"/>
  <c r="BF178"/>
  <c r="BF180"/>
  <c r="BF195"/>
  <c r="BF213"/>
  <c r="BF263"/>
  <c r="BF266"/>
  <c r="BF313"/>
  <c r="BF339"/>
  <c r="BF344"/>
  <c r="BF348"/>
  <c r="BF356"/>
  <c r="BF357"/>
  <c r="BF360"/>
  <c r="BF366"/>
  <c r="BF367"/>
  <c r="BF388"/>
  <c r="BF395"/>
  <c r="BF399"/>
  <c r="BF437"/>
  <c r="BF438"/>
  <c r="BF464"/>
  <c r="BF512"/>
  <c r="BF540"/>
  <c r="J108"/>
  <c r="BF142"/>
  <c r="BF151"/>
  <c r="BF172"/>
  <c r="BF176"/>
  <c r="BF206"/>
  <c r="BF233"/>
  <c r="BF254"/>
  <c r="BF265"/>
  <c r="BF283"/>
  <c r="BF295"/>
  <c r="BF297"/>
  <c r="BF301"/>
  <c r="BF314"/>
  <c r="BF441"/>
  <c r="BF442"/>
  <c r="BF446"/>
  <c r="BF449"/>
  <c r="BF451"/>
  <c r="BF453"/>
  <c r="BF458"/>
  <c r="BF484"/>
  <c r="BF490"/>
  <c r="BF492"/>
  <c r="BF513"/>
  <c r="BF533"/>
  <c r="BF536"/>
  <c r="BF545"/>
  <c r="F108"/>
  <c r="BF135"/>
  <c r="BF189"/>
  <c r="BF191"/>
  <c r="BF215"/>
  <c r="BF217"/>
  <c r="BF231"/>
  <c r="BF275"/>
  <c r="BF281"/>
  <c r="BF338"/>
  <c r="BF370"/>
  <c r="BF384"/>
  <c r="BF390"/>
  <c r="BF450"/>
  <c r="BF466"/>
  <c r="BF468"/>
  <c r="BF472"/>
  <c r="BF480"/>
  <c r="BF488"/>
  <c r="BF496"/>
  <c r="BF498"/>
  <c r="BF507"/>
  <c r="BF509"/>
  <c r="BF519"/>
  <c r="BF531"/>
  <c r="BF542"/>
  <c r="BF544"/>
  <c r="BF166"/>
  <c r="BF182"/>
  <c r="BF197"/>
  <c r="BF201"/>
  <c r="BF303"/>
  <c r="BF307"/>
  <c r="BF311"/>
  <c r="BF330"/>
  <c r="BF352"/>
  <c r="BF382"/>
  <c r="BF385"/>
  <c r="BF389"/>
  <c r="BF391"/>
  <c r="BF425"/>
  <c r="BF482"/>
  <c r="BF486"/>
  <c r="BF502"/>
  <c r="BF504"/>
  <c r="BF510"/>
  <c r="BF517"/>
  <c r="BF149"/>
  <c r="BF158"/>
  <c r="BF162"/>
  <c r="BF219"/>
  <c r="BF249"/>
  <c r="BF255"/>
  <c r="BF259"/>
  <c r="BF269"/>
  <c r="BF272"/>
  <c r="BF279"/>
  <c r="BF288"/>
  <c r="BF289"/>
  <c r="BF292"/>
  <c r="BF293"/>
  <c r="BF309"/>
  <c r="BF373"/>
  <c r="BF376"/>
  <c r="BF383"/>
  <c r="BF422"/>
  <c r="BF423"/>
  <c r="BF432"/>
  <c r="BF439"/>
  <c r="BF444"/>
  <c r="BF447"/>
  <c r="BF473"/>
  <c r="BF516"/>
  <c r="BF541"/>
  <c r="F36"/>
  <c i="1" r="BC55"/>
  <c r="BC54"/>
  <c r="AY54"/>
  <c i="2" r="F33"/>
  <c i="1" r="AZ55"/>
  <c r="AZ54"/>
  <c r="W29"/>
  <c i="2" r="J33"/>
  <c i="1" r="AV55"/>
  <c i="2" r="F35"/>
  <c i="1" r="BB55"/>
  <c r="BB54"/>
  <c r="W31"/>
  <c i="2" r="F37"/>
  <c i="1" r="BD55"/>
  <c r="BD54"/>
  <c r="W33"/>
  <c i="2" l="1" r="R113"/>
  <c r="T113"/>
  <c r="R224"/>
  <c r="T224"/>
  <c r="BK113"/>
  <c r="J113"/>
  <c r="J60"/>
  <c r="P224"/>
  <c r="P113"/>
  <c r="P112"/>
  <c i="1" r="AU55"/>
  <c i="2" r="J114"/>
  <c r="J61"/>
  <c r="BK607"/>
  <c r="J607"/>
  <c r="J88"/>
  <c r="BK224"/>
  <c r="J224"/>
  <c r="J66"/>
  <c i="1" r="AU54"/>
  <c i="2" r="J34"/>
  <c i="1" r="AW55"/>
  <c r="AT55"/>
  <c r="W32"/>
  <c r="AX54"/>
  <c r="AV54"/>
  <c r="AK29"/>
  <c i="2" r="F34"/>
  <c i="1" r="BA55"/>
  <c r="BA54"/>
  <c r="W30"/>
  <c i="2" l="1" r="T112"/>
  <c r="R112"/>
  <c r="BK112"/>
  <c r="J112"/>
  <c r="J59"/>
  <c i="1" r="AW54"/>
  <c r="AK30"/>
  <c i="2" l="1" r="J30"/>
  <c i="1" r="AG55"/>
  <c r="AG54"/>
  <c r="AK26"/>
  <c r="AK35"/>
  <c r="AT54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<sst xmlns="http://schemas.openxmlformats.org/spreadsheetml/2006/main">
  <si>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</si>
  <si>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</si>
  <si>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</si>
  <si>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</si>
  <si>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</si>
  <si>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{87a01eac-29eb-465b-9a7c-5520304ba021}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</si>
  <si>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</si>
  <si>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</si>
  <si>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</si>
  <si>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</si>
  <si>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</si>
  <si>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</si>
  <si>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</si>
  <si>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</si>
  <si>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240131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</si>
  <si>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</si>
  <si>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</si>
  <si>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Městká část Praha 5</t>
  </si>
  <si>
    <t>KSO:</t>
  </si>
  <si>
    <t/>
  </si>
  <si>
    <t>CC-CZ:</t>
  </si>
  <si>
    <t>Místo:</t>
  </si>
  <si>
    <t>Praha 5</t>
  </si>
  <si>
    <t>Datum:</t>
  </si>
  <si>
    <t>31. 1. 2024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</si>
  <si>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</si>
  <si>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</si>
  <si>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</si>
  <si>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</si>
  <si>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</si>
  <si>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</si>
  <si>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</si>
  <si>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</si>
  <si>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</si>
  <si>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</si>
  <si>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</si>
  <si>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</si>
  <si>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</si>
  <si>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</si>
  <si>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</si>
  <si>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</si>
  <si>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</si>
  <si>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</si>
  <si>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</si>
  <si>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</si>
  <si>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</si>
  <si>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</si>
  <si>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</si>
  <si>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</si>
  <si>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</si>
  <si>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</si>
  <si>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</si>
  <si>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</si>
  <si>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</si>
  <si>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</si>
  <si>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</si>
  <si>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</si>
  <si>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</si>
  <si>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</si>
  <si>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</si>
  <si>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</si>
  <si>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</si>
  <si>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</si>
  <si>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</si>
  <si>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</si>
  <si>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</si>
  <si>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</si>
  <si>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</si>
  <si>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</si>
  <si>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</si>
  <si>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</si>
  <si>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</si>
  <si>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</si>
  <si>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</si>
  <si>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</si>
  <si>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</si>
  <si>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240131 - 04</t>
  </si>
  <si>
    <t>U Santošky 1132/15, byt 1132/3</t>
  </si>
  <si>
    <t>STA</t>
  </si>
  <si>
    <t>1</t>
  </si>
  <si>
    <t>{c8c90ada-2675-4be6-b954-abab26b775e7}</t>
  </si>
  <si>
    <t>KRYCÍ LIST SOUPISU PRACÍ</t>
  </si>
  <si>
    <t>Objekt:</t>
  </si>
  <si>
    <t>240131 - 04 - U Santošky 1132/15, byt 1132/3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</si>
  <si>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</si>
  <si>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</si>
  <si>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</si>
  <si>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</si>
  <si>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</si>
  <si>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</si>
  <si>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</si>
  <si>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</si>
  <si>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</si>
  <si>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</si>
  <si>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</si>
  <si>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</si>
  <si>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</si>
  <si>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</si>
  <si>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</si>
  <si>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</si>
  <si>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</si>
  <si>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</si>
  <si>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</si>
  <si>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</si>
  <si>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</si>
  <si>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</si>
  <si>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</si>
  <si>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</si>
  <si>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</si>
  <si>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</si>
  <si>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</si>
  <si>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</si>
  <si>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</si>
  <si>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</si>
  <si>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</si>
  <si>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</si>
  <si>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</si>
  <si>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</si>
  <si>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</si>
  <si>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</si>
  <si>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</si>
  <si>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</si>
  <si>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</si>
  <si>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</si>
  <si>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</si>
  <si>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</si>
  <si>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</si>
  <si>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</si>
  <si>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</si>
  <si>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</si>
  <si>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</si>
  <si>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</si>
  <si>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</si>
  <si>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</si>
  <si>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</si>
  <si>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</si>
  <si>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</si>
  <si>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</si>
  <si>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</si>
  <si>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</si>
  <si>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</si>
  <si>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Příčky z pórobetonových tvárnic hladkých na tenké maltové lože objemová hmotnost do 500 kg/m3, tloušťka příčky 100 mm</t>
  </si>
  <si>
    <t>m2</t>
  </si>
  <si>
    <t>CS ÚRS 2024 01</t>
  </si>
  <si>
    <t>4</t>
  </si>
  <si>
    <t>2</t>
  </si>
  <si>
    <t>-1284029566</t>
  </si>
  <si>
    <t>Online PSC</t>
  </si>
  <si>
    <t>https://podminky.urs.cz/item/CS_URS_2024_01/342272225</t>
  </si>
  <si>
    <t>VV</t>
  </si>
  <si>
    <t>2,5" příčka mezi chodbou a koupelnou</t>
  </si>
  <si>
    <t>Mezisoučet</t>
  </si>
  <si>
    <t>3,7" příčky okolo zárubní</t>
  </si>
  <si>
    <t>0,5" zazdívka niky nad WC</t>
  </si>
  <si>
    <t>Součet</t>
  </si>
  <si>
    <t>342272245</t>
  </si>
  <si>
    <t>Příčky z pórobetonových tvárnic hladkých na tenké maltové lože objemová hmotnost do 500 kg/m3, tloušťka příčky 150 mm</t>
  </si>
  <si>
    <t>-240436718</t>
  </si>
  <si>
    <t>https://podminky.urs.cz/item/CS_URS_2024_01/342272245</t>
  </si>
  <si>
    <t>0,8*3,25" přizdívka sprchového koutu</t>
  </si>
  <si>
    <t>342291111</t>
  </si>
  <si>
    <t>Ukotvení příček polyuretanovou pěnou, tl. příčky do 100 mm</t>
  </si>
  <si>
    <t>m</t>
  </si>
  <si>
    <t>806879234</t>
  </si>
  <si>
    <t>https://podminky.urs.cz/item/CS_URS_2024_01/342291111</t>
  </si>
  <si>
    <t>342291121</t>
  </si>
  <si>
    <t>Ukotvení příček plochými kotvami, do konstrukce cihelné</t>
  </si>
  <si>
    <t>-2087726089</t>
  </si>
  <si>
    <t>https://podminky.urs.cz/item/CS_URS_2024_01/342291121</t>
  </si>
  <si>
    <t>5</t>
  </si>
  <si>
    <t>346244352</t>
  </si>
  <si>
    <t>Obezdívka koupelnových van ploch rovných z přesných pórobetonových tvárnic, na tenké maltové lože, tl. 50 mm</t>
  </si>
  <si>
    <t>-1492838578</t>
  </si>
  <si>
    <t>https://podminky.urs.cz/item/CS_URS_2024_01/346244352</t>
  </si>
  <si>
    <t>(0,8*2)*0,2+(1,2*2)*0,2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</si>
  <si>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</si>
  <si>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</si>
  <si>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</si>
  <si>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</si>
  <si>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-570069248</t>
  </si>
  <si>
    <t>https://podminky.urs.cz/item/CS_URS_2024_01/611131121</t>
  </si>
  <si>
    <t>49" oprava omítek stropů 100%</t>
  </si>
  <si>
    <t>7</t>
  </si>
  <si>
    <t>611142001</t>
  </si>
  <si>
    <t>Pletivo vnitřních ploch v ploše nebo pruzích, na plném podkladu sklovláknité vtlačené do tmelu včetně tmelu stropů</t>
  </si>
  <si>
    <t>-1458765087</t>
  </si>
  <si>
    <t>https://podminky.urs.cz/item/CS_URS_2024_01/611142001</t>
  </si>
  <si>
    <t>8</t>
  </si>
  <si>
    <t>611321131</t>
  </si>
  <si>
    <t>Vápenocementový štuk vnitřních ploch tloušťky do 3 mm vodorovných konstrukcí stropů rovných</t>
  </si>
  <si>
    <t>-1688117626</t>
  </si>
  <si>
    <t>https://podminky.urs.cz/item/CS_URS_2024_01/611321131</t>
  </si>
  <si>
    <t>9</t>
  </si>
  <si>
    <t>612131121</t>
  </si>
  <si>
    <t>Podkladní a spojovací vrstva vnitřních omítaných ploch penetrace disperzní nanášená ručně stěn</t>
  </si>
  <si>
    <t>-11989205</t>
  </si>
  <si>
    <t>https://podminky.urs.cz/item/CS_URS_2024_01/612131121</t>
  </si>
  <si>
    <t>160" oprava omítek stěn do 100%</t>
  </si>
  <si>
    <t>10</t>
  </si>
  <si>
    <t>612135101</t>
  </si>
  <si>
    <t>Hrubá výplň rýh maltou jakékoli šířky rýhy ve stěnách</t>
  </si>
  <si>
    <t>2022479545</t>
  </si>
  <si>
    <t>https://podminky.urs.cz/item/CS_URS_2024_01/612135101</t>
  </si>
  <si>
    <t>11</t>
  </si>
  <si>
    <t>612142001</t>
  </si>
  <si>
    <t>Pletivo vnitřních ploch v ploše nebo pruzích, na plném podkladu sklovláknité vtlačené do tmelu včetně tmelu stěn</t>
  </si>
  <si>
    <t>1570968489</t>
  </si>
  <si>
    <t>https://podminky.urs.cz/item/CS_URS_2024_01/612142001</t>
  </si>
  <si>
    <t>612311131</t>
  </si>
  <si>
    <t>Vápenný štuk vnitřních ploch tloušťky do 3 mm svislých konstrukcí stěn</t>
  </si>
  <si>
    <t>-518316607</t>
  </si>
  <si>
    <t>https://podminky.urs.cz/item/CS_URS_2024_01/612311131</t>
  </si>
  <si>
    <t>13</t>
  </si>
  <si>
    <t>612321121</t>
  </si>
  <si>
    <t>Omítka vápenocementová vnitřních ploch nanášená ručně jednovrstvá, tloušťky do 10 mm hladká svislých konstrukcí stěn</t>
  </si>
  <si>
    <t>1691817308</t>
  </si>
  <si>
    <t>https://podminky.urs.cz/item/CS_URS_2024_01/612321121</t>
  </si>
  <si>
    <t>15" koupelna, WC</t>
  </si>
  <si>
    <t>4,5" kuchyňská linka</t>
  </si>
  <si>
    <t>14</t>
  </si>
  <si>
    <t>612321141</t>
  </si>
  <si>
    <t>Omítka vápenocementová vnitřních ploch nanášená ručně dvouvrstvá, tloušťky jádrové omítky do 10 mm a tloušťky štuku do 3 mm štuková svislých konstrukcí stěn</t>
  </si>
  <si>
    <t>1272730282</t>
  </si>
  <si>
    <t>https://podminky.urs.cz/item/CS_URS_2024_01/612321141</t>
  </si>
  <si>
    <t>15</t>
  </si>
  <si>
    <t>612321191</t>
  </si>
  <si>
    <t>Omítka vápenocementová vnitřních ploch nanášená ručně Příplatek k cenám za každých dalších i započatých 5 mm tloušťky omítky přes 10 mm stěn</t>
  </si>
  <si>
    <t>845577383</t>
  </si>
  <si>
    <t>https://podminky.urs.cz/item/CS_URS_2024_01/612321191</t>
  </si>
  <si>
    <t>16</t>
  </si>
  <si>
    <t>619991011</t>
  </si>
  <si>
    <t>Zakrytí vnitřních ploch před znečištěním fólií včetně pozdějšího odkrytí samostatných konstrukcí a prvků</t>
  </si>
  <si>
    <t>274530441</t>
  </si>
  <si>
    <t>https://podminky.urs.cz/item/CS_URS_2024_01/619991011</t>
  </si>
  <si>
    <t>17</t>
  </si>
  <si>
    <t>619995001</t>
  </si>
  <si>
    <t>Začištění omítek (s dodáním hmot) kolem oken, dveří, podlah, obkladů apod.</t>
  </si>
  <si>
    <t>1244500653</t>
  </si>
  <si>
    <t>https://podminky.urs.cz/item/CS_URS_2024_01/619995001</t>
  </si>
  <si>
    <t>18</t>
  </si>
  <si>
    <t>632451111</t>
  </si>
  <si>
    <t>Potěr cementový samonivelační ze suchých směsí tloušťky přes 25 do 30 mm</t>
  </si>
  <si>
    <t>-458565707</t>
  </si>
  <si>
    <t>https://podminky.urs.cz/item/CS_URS_2024_01/632451111</t>
  </si>
  <si>
    <t>1,3" vyrovnání podlahy pod vybouranou vanou</t>
  </si>
  <si>
    <t>Ostatní konstrukce a práce, bourání</t>
  </si>
  <si>
    <t>19</t>
  </si>
  <si>
    <t>949101111</t>
  </si>
  <si>
    <t>Lešení pomocné pracovní pro objekty pozemních staveb pro zatížení do 150 kg/m2, o výšce lešeňové podlahy do 1,9 m</t>
  </si>
  <si>
    <t>-1425313975</t>
  </si>
  <si>
    <t>https://podminky.urs.cz/item/CS_URS_2024_01/949101111</t>
  </si>
  <si>
    <t>20</t>
  </si>
  <si>
    <t>952901105</t>
  </si>
  <si>
    <t>Čištění budov při provádění oprav a udržovacích prací oken dvojitých nebo zdvojených omytím, plochy do do 0,6 m2</t>
  </si>
  <si>
    <t>-1388039626</t>
  </si>
  <si>
    <t>https://podminky.urs.cz/item/CS_URS_2024_01/952901105</t>
  </si>
  <si>
    <t>952901114</t>
  </si>
  <si>
    <t>Vyčištění budov nebo objektů před předáním do užívání budov bytové nebo občanské výstavby, světlé výšky podlaží přes 4 m</t>
  </si>
  <si>
    <t>-1458149244</t>
  </si>
  <si>
    <t>https://podminky.urs.cz/item/CS_URS_2024_01/952901114</t>
  </si>
  <si>
    <t>22</t>
  </si>
  <si>
    <t>952902031</t>
  </si>
  <si>
    <t>Čištění budov při provádění oprav a udržovacích prací podlah hladkých omytím</t>
  </si>
  <si>
    <t>-273108700</t>
  </si>
  <si>
    <t>https://podminky.urs.cz/item/CS_URS_2024_01/952902031</t>
  </si>
  <si>
    <t>23</t>
  </si>
  <si>
    <t>962031132</t>
  </si>
  <si>
    <t>Bourání příček nebo přizdívek z cihel pálených plných nebo dutých, tl. do 100 mm</t>
  </si>
  <si>
    <t>-229406350</t>
  </si>
  <si>
    <t>https://podminky.urs.cz/item/CS_URS_2024_01/962031132</t>
  </si>
  <si>
    <t>24</t>
  </si>
  <si>
    <t>965046111</t>
  </si>
  <si>
    <t>Broušení stávajících betonových podlah úběr do 3 mm</t>
  </si>
  <si>
    <t>-1005227307</t>
  </si>
  <si>
    <t>https://podminky.urs.cz/item/CS_URS_2024_01/965046111</t>
  </si>
  <si>
    <t>25</t>
  </si>
  <si>
    <t>968062245</t>
  </si>
  <si>
    <t>Vybourání dřevěných rámů oken s křídly, dveřních zárubní, vrat, stěn, ostění nebo obkladů rámů oken s křídly jednoduchých, plochy do 2 m2</t>
  </si>
  <si>
    <t>1234391018</t>
  </si>
  <si>
    <t>https://podminky.urs.cz/item/CS_URS_2024_01/968062245</t>
  </si>
  <si>
    <t>5,8" vnitřní dveře</t>
  </si>
  <si>
    <t>0,5" nika nad WC</t>
  </si>
  <si>
    <t>26</t>
  </si>
  <si>
    <t>974031121</t>
  </si>
  <si>
    <t>Vysekání rýh ve zdivu cihelném na maltu vápennou nebo vápenocementovou do hl. 30 mm a šířky do 30 mm</t>
  </si>
  <si>
    <t>1918119594</t>
  </si>
  <si>
    <t>https://podminky.urs.cz/item/CS_URS_2024_01/974031121</t>
  </si>
  <si>
    <t>27</t>
  </si>
  <si>
    <t>974031132</t>
  </si>
  <si>
    <t>Vysekání rýh ve zdivu cihelném na maltu vápennou nebo vápenocementovou do hl. 50 mm a šířky do 70 mm</t>
  </si>
  <si>
    <t>1692868391</t>
  </si>
  <si>
    <t>https://podminky.urs.cz/item/CS_URS_2024_01/974031132</t>
  </si>
  <si>
    <t>28</t>
  </si>
  <si>
    <t>977343111</t>
  </si>
  <si>
    <t>Frézování drážek pro vodiče ve stropech nebo klenbách z betonu, rozměru do 30x30 mm</t>
  </si>
  <si>
    <t>-1923220440</t>
  </si>
  <si>
    <t>https://podminky.urs.cz/item/CS_URS_2024_01/977343111</t>
  </si>
  <si>
    <t>29</t>
  </si>
  <si>
    <t>977343212</t>
  </si>
  <si>
    <t>Frézování drážek pro vodiče v podlahách z betonu, rozměru do 50x50 mm</t>
  </si>
  <si>
    <t>-1307086631</t>
  </si>
  <si>
    <t>https://podminky.urs.cz/item/CS_URS_2024_01/977343212</t>
  </si>
  <si>
    <t>30</t>
  </si>
  <si>
    <t>978021191</t>
  </si>
  <si>
    <t>Otlučení cementových vnitřních ploch stěn, v rozsahu do 100 %</t>
  </si>
  <si>
    <t>534895682</t>
  </si>
  <si>
    <t>https://podminky.urs.cz/item/CS_URS_2024_01/978021191</t>
  </si>
  <si>
    <t>19,4" omítky pod keramický obklad</t>
  </si>
  <si>
    <t>31</t>
  </si>
  <si>
    <t>978023411</t>
  </si>
  <si>
    <t>Vyškrabání cementové malty ze spár zdiva cihelného mimo komínového</t>
  </si>
  <si>
    <t>-1356610310</t>
  </si>
  <si>
    <t>https://podminky.urs.cz/item/CS_URS_2024_01/978023411</t>
  </si>
  <si>
    <t>32</t>
  </si>
  <si>
    <t>978035117</t>
  </si>
  <si>
    <t>Odstranění tenkovrstvých omítek nebo štuku tloušťky do 2 mm obroušením, rozsahu přes 50 do 100%</t>
  </si>
  <si>
    <t>-974099001</t>
  </si>
  <si>
    <t>https://podminky.urs.cz/item/CS_URS_2024_01/978035117</t>
  </si>
  <si>
    <t>997</t>
  </si>
  <si>
    <t>Přesun sutě</t>
  </si>
  <si>
    <t>33</t>
  </si>
  <si>
    <t>997002511</t>
  </si>
  <si>
    <t>Vodorovné přemístění suti a vybouraných hmot bez naložení, se složením a hrubým urovnáním na vzdálenost do 1 km</t>
  </si>
  <si>
    <t>t</t>
  </si>
  <si>
    <t>442819444</t>
  </si>
  <si>
    <t>https://podminky.urs.cz/item/CS_URS_2024_01/997002511</t>
  </si>
  <si>
    <t>34</t>
  </si>
  <si>
    <t>997002519</t>
  </si>
  <si>
    <t>Vodorovné přemístění suti a vybouraných hmot bez naložení, se složením a hrubým urovnáním Příplatek k ceně za každý další započatý 1 km přes 1 km</t>
  </si>
  <si>
    <t>326840143</t>
  </si>
  <si>
    <t>https://podminky.urs.cz/item/CS_URS_2024_01/997002519</t>
  </si>
  <si>
    <t>6,574*20</t>
  </si>
  <si>
    <t>35</t>
  </si>
  <si>
    <t>997002611</t>
  </si>
  <si>
    <t>Nakládání suti a vybouraných hmot na dopravní prostředek pro vodorovné přemístění</t>
  </si>
  <si>
    <t>-1296533888</t>
  </si>
  <si>
    <t>https://podminky.urs.cz/item/CS_URS_2024_01/997002611</t>
  </si>
  <si>
    <t>36</t>
  </si>
  <si>
    <t>997013151</t>
  </si>
  <si>
    <t>Vnitrostaveništní doprava suti a vybouraných hmot vodorovně do 50 m s naložením s omezením mechanizace pro budovy a haly výšky do 6 m</t>
  </si>
  <si>
    <t>718966257</t>
  </si>
  <si>
    <t>https://podminky.urs.cz/item/CS_URS_2024_01/997013151</t>
  </si>
  <si>
    <t>37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</si>
  <si>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</si>
  <si>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</si>
  <si>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428875669</t>
  </si>
  <si>
    <t>https://podminky.urs.cz/item/CS_URS_2024_01/997013219</t>
  </si>
  <si>
    <t>38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</si>
  <si>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</si>
  <si>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</si>
  <si>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-642307836</t>
  </si>
  <si>
    <t>https://podminky.urs.cz/item/CS_URS_2024_01/997013609</t>
  </si>
  <si>
    <t>39</t>
  </si>
  <si>
    <t>997013813</t>
  </si>
  <si>
    <t>Poplatek za uložení stavebního odpadu na skládce (skládkovné) z plastických hmot zatříděného do Katalogu odpadů pod kódem 17 02 03</t>
  </si>
  <si>
    <t>1309305052</t>
  </si>
  <si>
    <t>https://podminky.urs.cz/item/CS_URS_2024_01/997013813</t>
  </si>
  <si>
    <t>998</t>
  </si>
  <si>
    <t>Přesun hmot</t>
  </si>
  <si>
    <t>40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</si>
  <si>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</si>
  <si>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</si>
  <si>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-763231942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</si>
  <si>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</si>
  <si>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</si>
  <si>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</si>
  <si>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</si>
  <si>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</si>
  <si>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41</t>
  </si>
  <si>
    <t>711113117</t>
  </si>
  <si>
    <t>Izolace proti zemní vlhkosti natěradly a tmely za studena na ploše vodorovné V těsnicí stěrkou jednosložkovu na bázi cementu</t>
  </si>
  <si>
    <t>1759551387</t>
  </si>
  <si>
    <t>https://podminky.urs.cz/item/CS_URS_2024_01/711113117</t>
  </si>
  <si>
    <t>42</t>
  </si>
  <si>
    <t>711113127</t>
  </si>
  <si>
    <t>Izolace proti zemní vlhkosti natěradly a tmely za studena na ploše svislé S těsnicí stěrkou jednosložkovu na bázi cementu</t>
  </si>
  <si>
    <t>-1408942284</t>
  </si>
  <si>
    <t>https://podminky.urs.cz/item/CS_URS_2024_01/711113127</t>
  </si>
  <si>
    <t>8,2+3,1*0,15" Izolace okolo vany (v. 2m), za umyvadlem (v. 1,5m) a sokl 15cm</t>
  </si>
  <si>
    <t>43</t>
  </si>
  <si>
    <t>711199101</t>
  </si>
  <si>
    <t>Provedení izolace proti zemní vlhkosti hydroizolační stěrkou doplňků vodotěsné těsnící pásky pro dilatační a styčné spáry</t>
  </si>
  <si>
    <t>1924355734</t>
  </si>
  <si>
    <t>https://podminky.urs.cz/item/CS_URS_2024_01/711199101</t>
  </si>
  <si>
    <t>44</t>
  </si>
  <si>
    <t>M</t>
  </si>
  <si>
    <t>28355021</t>
  </si>
  <si>
    <t>páska pružná těsnící hydroizolační š do 100mm</t>
  </si>
  <si>
    <t>-294953831</t>
  </si>
  <si>
    <t>15,63*1,1</t>
  </si>
  <si>
    <t>45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</si>
  <si>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</si>
  <si>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</si>
  <si>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</si>
  <si>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2108995813</t>
  </si>
  <si>
    <t>https://podminky.urs.cz/item/CS_URS_2024_01/998711201</t>
  </si>
  <si>
    <t>721</t>
  </si>
  <si>
    <t>Zdravotechnika - vnitřní kanalizace</t>
  </si>
  <si>
    <t>46</t>
  </si>
  <si>
    <t>721174043</t>
  </si>
  <si>
    <t>Potrubí z trub polypropylenových připojovací DN 50</t>
  </si>
  <si>
    <t>1666006694</t>
  </si>
  <si>
    <t>https://podminky.urs.cz/item/CS_URS_2024_01/721174043</t>
  </si>
  <si>
    <t>47</t>
  </si>
  <si>
    <t>721174045</t>
  </si>
  <si>
    <t>Potrubí z trub polypropylenových připojovací DN 110</t>
  </si>
  <si>
    <t>-727109330</t>
  </si>
  <si>
    <t>https://podminky.urs.cz/item/CS_URS_2024_01/721174045</t>
  </si>
  <si>
    <t>48</t>
  </si>
  <si>
    <t>721194105</t>
  </si>
  <si>
    <t>Vyměření přípojek na potrubí vyvedení a upevnění odpadních výpustek DN 50</t>
  </si>
  <si>
    <t>kus</t>
  </si>
  <si>
    <t>-135006538</t>
  </si>
  <si>
    <t>https://podminky.urs.cz/item/CS_URS_2024_01/721194105</t>
  </si>
  <si>
    <t>49</t>
  </si>
  <si>
    <t>721212122</t>
  </si>
  <si>
    <t>Odtokové sprchové žlaby se zápachovou uzávěrkou a krycím roštem délky 750 mm</t>
  </si>
  <si>
    <t>1517607348</t>
  </si>
  <si>
    <t>https://podminky.urs.cz/item/CS_URS_2024_01/721212122</t>
  </si>
  <si>
    <t>50</t>
  </si>
  <si>
    <t>721229111</t>
  </si>
  <si>
    <t>Zápachové uzávěrky montáž zápachových uzávěrek ostatních typů do DN 50</t>
  </si>
  <si>
    <t>150642386</t>
  </si>
  <si>
    <t>https://podminky.urs.cz/item/CS_URS_2024_01/721229111</t>
  </si>
  <si>
    <t>51</t>
  </si>
  <si>
    <t>55161830</t>
  </si>
  <si>
    <t>uzávěrka zápachová pro pračku a myčku podomítková DN 40/50 nerez</t>
  </si>
  <si>
    <t>393900667</t>
  </si>
  <si>
    <t>52</t>
  </si>
  <si>
    <t>721290111</t>
  </si>
  <si>
    <t>Zkouška těsnosti kanalizace v objektech vodou do DN 125</t>
  </si>
  <si>
    <t>855848870</t>
  </si>
  <si>
    <t>https://podminky.urs.cz/item/CS_URS_2024_01/721290111</t>
  </si>
  <si>
    <t>53</t>
  </si>
  <si>
    <t>998721201</t>
  </si>
  <si>
    <t>Přesun hmot pro vnitřní kanalizaci stanovený procentní sazbou (%) z ceny vodorovná dopravní vzdálenost do 50 m základní v objektech výšky do 6 m</t>
  </si>
  <si>
    <t>794906801</t>
  </si>
  <si>
    <t>https://podminky.urs.cz/item/CS_URS_2024_01/998721201</t>
  </si>
  <si>
    <t>722</t>
  </si>
  <si>
    <t>Zdravotechnika - vnitřní vodovod</t>
  </si>
  <si>
    <t>54</t>
  </si>
  <si>
    <t>722130802</t>
  </si>
  <si>
    <t>Demontáž stávajících rozvodů vody a kanalizace vč. likvidace</t>
  </si>
  <si>
    <t>sou</t>
  </si>
  <si>
    <t>1192671</t>
  </si>
  <si>
    <t>55</t>
  </si>
  <si>
    <t>722176112</t>
  </si>
  <si>
    <t>Montáž potrubí z plastových trub svařovaných polyfuzně D přes 16 do 20 mm</t>
  </si>
  <si>
    <t>-257723893</t>
  </si>
  <si>
    <t>koupelna, WC a kuchyňská linka</t>
  </si>
  <si>
    <t>56</t>
  </si>
  <si>
    <t>28615100</t>
  </si>
  <si>
    <t>trubka tlaková PPR řada PN 10 20x2,2x4000mm</t>
  </si>
  <si>
    <t>1105790838</t>
  </si>
  <si>
    <t>16*1,1</t>
  </si>
  <si>
    <t>57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</si>
  <si>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</si>
  <si>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</si>
  <si>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1591047439</t>
  </si>
  <si>
    <t>58</t>
  </si>
  <si>
    <t>722220111</t>
  </si>
  <si>
    <t>Armatury s jedním závitem nástěnky pro výtokový ventil G 1/2"</t>
  </si>
  <si>
    <t>-1987294742</t>
  </si>
  <si>
    <t>59</t>
  </si>
  <si>
    <t>722220121</t>
  </si>
  <si>
    <t>Armatury s jedním závitem nástěnky pro baterii G 1/2"</t>
  </si>
  <si>
    <t>pár</t>
  </si>
  <si>
    <t>587966028</t>
  </si>
  <si>
    <t>60</t>
  </si>
  <si>
    <t>722290234</t>
  </si>
  <si>
    <t>Zkoušky, proplach a desinfekce vodovodního potrubí proplach a desinfekce vodovodního potrubí do DN 80</t>
  </si>
  <si>
    <t>345879781</t>
  </si>
  <si>
    <t>61</t>
  </si>
  <si>
    <t>998722201</t>
  </si>
  <si>
    <t>Přesun hmot pro vnitřní vodovod stanovený procentní sazbou (%) z ceny vodorovná dopravní vzdálenost do 50 m základní v objektech výšky do 6 m</t>
  </si>
  <si>
    <t>-1109766120</t>
  </si>
  <si>
    <t>https://podminky.urs.cz/item/CS_URS_2024_01/998722201</t>
  </si>
  <si>
    <t>723</t>
  </si>
  <si>
    <t>Zdravotechnika - vnitřní plynovod</t>
  </si>
  <si>
    <t>62</t>
  </si>
  <si>
    <t>723000001</t>
  </si>
  <si>
    <t>Projektová dokumentace pro plynové topení.</t>
  </si>
  <si>
    <t>soub.</t>
  </si>
  <si>
    <t>485540355</t>
  </si>
  <si>
    <t>63</t>
  </si>
  <si>
    <t>723181013</t>
  </si>
  <si>
    <t>Potrubí z měděných trubek polotvrdých, spojovaných lisováním Ø 22/1</t>
  </si>
  <si>
    <t>-1506853560</t>
  </si>
  <si>
    <t>https://podminky.urs.cz/item/CS_URS_2024_01/723181013</t>
  </si>
  <si>
    <t>64</t>
  </si>
  <si>
    <t>723190108</t>
  </si>
  <si>
    <t>Přípojky plynovodní ke spotřebičům z hadic nerezových vnější/vnitřní závit G 1/2" FM, délky 75 cm</t>
  </si>
  <si>
    <t>soubor</t>
  </si>
  <si>
    <t>991901959</t>
  </si>
  <si>
    <t>https://podminky.urs.cz/item/CS_URS_2024_01/723190108</t>
  </si>
  <si>
    <t>65</t>
  </si>
  <si>
    <t>723230103</t>
  </si>
  <si>
    <t>Armatury se dvěma závity s protipožární armaturou PN 5 kulové uzávěry přímé závity vnitřní G 3/4" FF</t>
  </si>
  <si>
    <t>224830284</t>
  </si>
  <si>
    <t>https://podminky.urs.cz/item/CS_URS_2024_01/723230103</t>
  </si>
  <si>
    <t>66</t>
  </si>
  <si>
    <t>731200823</t>
  </si>
  <si>
    <t>Demontáž kotlů ocelových na kapalná nebo plynná paliva, o výkonu do 25 kW</t>
  </si>
  <si>
    <t>1053322933</t>
  </si>
  <si>
    <t>https://podminky.urs.cz/item/CS_URS_2024_01/731200823</t>
  </si>
  <si>
    <t>67</t>
  </si>
  <si>
    <t>725659102</t>
  </si>
  <si>
    <t>Otopná tělesa plynová montáž těles s odtahem obvodovou stěnou souosým</t>
  </si>
  <si>
    <t>1916950064</t>
  </si>
  <si>
    <t>https://podminky.urs.cz/item/CS_URS_2024_01/725659102</t>
  </si>
  <si>
    <t>68</t>
  </si>
  <si>
    <t>54141104</t>
  </si>
  <si>
    <t>topidlo plynové "vafky" standard 2,5kW</t>
  </si>
  <si>
    <t>-748184098</t>
  </si>
  <si>
    <t>69</t>
  </si>
  <si>
    <t>998723201</t>
  </si>
  <si>
    <t>Přesun hmot pro vnitřní plynovod stanovený procentní sazbou (%) z ceny vodorovná dopravní vzdálenost do 50 m základní v objektech výšky do 6 m</t>
  </si>
  <si>
    <t>600279689</t>
  </si>
  <si>
    <t>https://podminky.urs.cz/item/CS_URS_2024_01/998723201</t>
  </si>
  <si>
    <t>725</t>
  </si>
  <si>
    <t>Zdravotechnika - zařizovací předměty</t>
  </si>
  <si>
    <t>70</t>
  </si>
  <si>
    <t>725110811</t>
  </si>
  <si>
    <t>Demontáž klozetů splachovacích s nádrží nebo tlakovým splachovačem</t>
  </si>
  <si>
    <t>-709881995</t>
  </si>
  <si>
    <t>71</t>
  </si>
  <si>
    <t>725111132.GBT</t>
  </si>
  <si>
    <t>Splachovač nádržkový plastový Geberit AP112 nízkopoložený nebo vysokopoložený</t>
  </si>
  <si>
    <t>1711946108</t>
  </si>
  <si>
    <t>72</t>
  </si>
  <si>
    <t>725112022</t>
  </si>
  <si>
    <t>Zařízení záchodů klozety keramické závěsné na nosné stěny s hlubokým splachováním odpad vodorovný</t>
  </si>
  <si>
    <t>-1932171715</t>
  </si>
  <si>
    <t>https://podminky.urs.cz/item/CS_URS_2024_01/725112022</t>
  </si>
  <si>
    <t>73</t>
  </si>
  <si>
    <t>55166827</t>
  </si>
  <si>
    <t>sedátko záchodové plastové bílé</t>
  </si>
  <si>
    <t>1557655878</t>
  </si>
  <si>
    <t>74</t>
  </si>
  <si>
    <t>725210821</t>
  </si>
  <si>
    <t>Demontáž umyvadel bez výtokových armatur umyvadel</t>
  </si>
  <si>
    <t>1356216439</t>
  </si>
  <si>
    <t>75</t>
  </si>
  <si>
    <t>725211601</t>
  </si>
  <si>
    <t>Umyvadla keramická bílá bez výtokových armatur připevněná na stěnu šrouby bez sloupu nebo krytu na sifon, šířka umyvadla 500 mm</t>
  </si>
  <si>
    <t>2146408330</t>
  </si>
  <si>
    <t>https://podminky.urs.cz/item/CS_URS_2024_01/725211601</t>
  </si>
  <si>
    <t>76</t>
  </si>
  <si>
    <t>725220908</t>
  </si>
  <si>
    <t>Odmontování vany s odpojením přepadní soupravy</t>
  </si>
  <si>
    <t>643987150</t>
  </si>
  <si>
    <t>https://podminky.urs.cz/item/CS_URS_2024_01/725220908</t>
  </si>
  <si>
    <t>77</t>
  </si>
  <si>
    <t>725241127</t>
  </si>
  <si>
    <t>Sprchové vaničky akrylátové obdélníkové 1200x800 mm</t>
  </si>
  <si>
    <t>891987957</t>
  </si>
  <si>
    <t>https://podminky.urs.cz/item/CS_URS_2024_01/725241127</t>
  </si>
  <si>
    <t>78</t>
  </si>
  <si>
    <t>725244155</t>
  </si>
  <si>
    <t>Sprchové dveře a zástěny dveře sprchové do niky polorámové skleněné tl. 6 mm dveře otvíravé dvoukřídlové, na vaničku šířky 1200 mm</t>
  </si>
  <si>
    <t>-238762170</t>
  </si>
  <si>
    <t>https://podminky.urs.cz/item/CS_URS_2024_01/725244155</t>
  </si>
  <si>
    <t>79</t>
  </si>
  <si>
    <t>725319111</t>
  </si>
  <si>
    <t>Dřezy bez výtokových armatur montáž dřezů ostatních typů</t>
  </si>
  <si>
    <t>579041134</t>
  </si>
  <si>
    <t>80</t>
  </si>
  <si>
    <t>55231079</t>
  </si>
  <si>
    <t>dřez nerez s odkládací ploškou vestavný matný 580x500mm</t>
  </si>
  <si>
    <t>896712611</t>
  </si>
  <si>
    <t>81</t>
  </si>
  <si>
    <t>725530823</t>
  </si>
  <si>
    <t>Demontáž elektrických zásobníkových ohřívačů vody tlakových od 50 do 200 l</t>
  </si>
  <si>
    <t>164772982</t>
  </si>
  <si>
    <t>https://podminky.urs.cz/item/CS_URS_2024_01/725530823</t>
  </si>
  <si>
    <t>82</t>
  </si>
  <si>
    <t>725532116</t>
  </si>
  <si>
    <t>Elektrické ohřívače zásobníkové beztlakové přepadové akumulační s pojistným ventilem závěsné svislé objem nádrže (příkon) 100 l (2,0 kW)</t>
  </si>
  <si>
    <t>1312510121</t>
  </si>
  <si>
    <t>https://podminky.urs.cz/item/CS_URS_2024_01/725532116</t>
  </si>
  <si>
    <t>83</t>
  </si>
  <si>
    <t>725819202</t>
  </si>
  <si>
    <t>Ventily montáž ventilů ostatních typů nástěnných G 3/4"</t>
  </si>
  <si>
    <t>-1756724415</t>
  </si>
  <si>
    <t>84</t>
  </si>
  <si>
    <t>55111982</t>
  </si>
  <si>
    <t>ventil rohový pračkový 3/4"</t>
  </si>
  <si>
    <t>646218270</t>
  </si>
  <si>
    <t>85</t>
  </si>
  <si>
    <t>725820801</t>
  </si>
  <si>
    <t>Demontáž baterií nástěnných do G 3/4</t>
  </si>
  <si>
    <t>-1418904222</t>
  </si>
  <si>
    <t>https://podminky.urs.cz/item/CS_URS_2024_01/725820801</t>
  </si>
  <si>
    <t>86</t>
  </si>
  <si>
    <t>725829111</t>
  </si>
  <si>
    <t>Baterie dřezové montáž ostatních typů stojánkových G 1/2"</t>
  </si>
  <si>
    <t>1711606019</t>
  </si>
  <si>
    <t>https://podminky.urs.cz/item/CS_URS_2024_01/725829111</t>
  </si>
  <si>
    <t>87</t>
  </si>
  <si>
    <t>55143181</t>
  </si>
  <si>
    <t>baterie dřezová páková stojánková do 1 otvoru s otáčivým ústím dl ramínka 265mm</t>
  </si>
  <si>
    <t>1360568509</t>
  </si>
  <si>
    <t>88</t>
  </si>
  <si>
    <t>725829131.1</t>
  </si>
  <si>
    <t>Baterie umyvadlové montáž ostatních typů stojánkových G 1/2"</t>
  </si>
  <si>
    <t>-580692951</t>
  </si>
  <si>
    <t>https://podminky.urs.cz/item/CS_URS_2024_01/725829131.1</t>
  </si>
  <si>
    <t>89</t>
  </si>
  <si>
    <t>55145686.1</t>
  </si>
  <si>
    <t>baterie umyvadlová stojánková páková</t>
  </si>
  <si>
    <t>-952576501</t>
  </si>
  <si>
    <t>90</t>
  </si>
  <si>
    <t>725839101</t>
  </si>
  <si>
    <t>Baterie vanové montáž ostatních typů nástěnných nebo stojánkových G 1/2"</t>
  </si>
  <si>
    <t>-231563489</t>
  </si>
  <si>
    <t>https://podminky.urs.cz/item/CS_URS_2024_01/725839101</t>
  </si>
  <si>
    <t>91</t>
  </si>
  <si>
    <t>55144949</t>
  </si>
  <si>
    <t>baterie vanová/sprchová nástěnná páková 150mm chrom</t>
  </si>
  <si>
    <t>-901338812</t>
  </si>
  <si>
    <t>92</t>
  </si>
  <si>
    <t>725840850</t>
  </si>
  <si>
    <t>Demontáž baterií sprchových diferenciálních do G 3/4 x 1</t>
  </si>
  <si>
    <t>-555873781</t>
  </si>
  <si>
    <t>93</t>
  </si>
  <si>
    <t>725869218</t>
  </si>
  <si>
    <t>Zápachové uzávěrky zařizovacích předmětů montáž zápachových uzávěrek dřezových dvoudílných U-sifonů</t>
  </si>
  <si>
    <t>-1521275650</t>
  </si>
  <si>
    <t>https://podminky.urs.cz/item/CS_URS_2024_01/725869218</t>
  </si>
  <si>
    <t>94</t>
  </si>
  <si>
    <t>55161117</t>
  </si>
  <si>
    <t>uzávěrka zápachová dřezová s přípojkou pro myčku a pračku DN 40</t>
  </si>
  <si>
    <t>-1469661362</t>
  </si>
  <si>
    <t>95</t>
  </si>
  <si>
    <t>55161620</t>
  </si>
  <si>
    <t>uzávěrka zápachová pro vany sprchových koutů samočisticí s kulovým kloubem na odtoku DN 40/50 a přepadovou trubicí</t>
  </si>
  <si>
    <t>379360519</t>
  </si>
  <si>
    <t>96</t>
  </si>
  <si>
    <t>55161314</t>
  </si>
  <si>
    <t>uzávěrka zápachová umyvadlová s přípojkou pračky DN 40</t>
  </si>
  <si>
    <t>1437551590</t>
  </si>
  <si>
    <t>97</t>
  </si>
  <si>
    <t>998725201</t>
  </si>
  <si>
    <t>Přesun hmot pro zařizovací předměty stanovený procentní sazbou (%) z ceny vodorovná dopravní vzdálenost do 50 m základní v objektech výšky do 6 m</t>
  </si>
  <si>
    <t>-804676234</t>
  </si>
  <si>
    <t>https://podminky.urs.cz/item/CS_URS_2024_01/998725201</t>
  </si>
  <si>
    <t>726</t>
  </si>
  <si>
    <t>Zdravotechnika - předstěnové instalace</t>
  </si>
  <si>
    <t>98</t>
  </si>
  <si>
    <t>726111031.GBT</t>
  </si>
  <si>
    <t>Instalační předstěna Geberit Kombifix pro klozet s ovládáním zepředu v 1080 závěsný do masivní zděné kce</t>
  </si>
  <si>
    <t>41708459</t>
  </si>
  <si>
    <t>99</t>
  </si>
  <si>
    <t>998726211</t>
  </si>
  <si>
    <t>Přesun hmot pro instalační prefabrikáty stanovený procentní sazbou (%) z ceny vodorovná dopravní vzdálenost do 50 m základní v objektech výšky do 6 m</t>
  </si>
  <si>
    <t>1318293373</t>
  </si>
  <si>
    <t>https://podminky.urs.cz/item/CS_URS_2024_01/998726211</t>
  </si>
  <si>
    <t>732</t>
  </si>
  <si>
    <t>Ústřední vytápění - strojovny</t>
  </si>
  <si>
    <t>100</t>
  </si>
  <si>
    <t>732294331</t>
  </si>
  <si>
    <t>Dod + mont. elektrický topný radiátor (žebřík) š.450, v.1320 s topným tělesem o výkonu 600W</t>
  </si>
  <si>
    <t>1693863423</t>
  </si>
  <si>
    <t>https://podminky.urs.cz/item/CS_URS_2024_01/732294331</t>
  </si>
  <si>
    <t>101</t>
  </si>
  <si>
    <t>998732201</t>
  </si>
  <si>
    <t>Přesun hmot pro strojovny stanovený procentní sazbou (%) z ceny vodorovná dopravní vzdálenost do 50 m základní v objektech výšky do 6 m</t>
  </si>
  <si>
    <t>377548573</t>
  </si>
  <si>
    <t>https://podminky.urs.cz/item/CS_URS_2024_01/998732201</t>
  </si>
  <si>
    <t>741</t>
  </si>
  <si>
    <t>Elektroinstalace - silnoproud</t>
  </si>
  <si>
    <t>102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</si>
  <si>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</si>
  <si>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</si>
  <si>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1065559300</t>
  </si>
  <si>
    <t>103</t>
  </si>
  <si>
    <t>34571465</t>
  </si>
  <si>
    <t>krabice do dutých stěn PVC přístrojová kruhová D 70mm hluboká</t>
  </si>
  <si>
    <t>-958690097</t>
  </si>
  <si>
    <t>104</t>
  </si>
  <si>
    <t>741122015</t>
  </si>
  <si>
    <t>Montáž kabelů měděných bez ukončení uložených pod omítku plných kulatých (např. CYKY), počtu a průřezu žil 3x1,5 mm2</t>
  </si>
  <si>
    <t>609338102</t>
  </si>
  <si>
    <t>montáž kabelů světelných okruhů</t>
  </si>
  <si>
    <t>105</t>
  </si>
  <si>
    <t>34111030</t>
  </si>
  <si>
    <t>kabel instalační jádro Cu plné izolace PVC plášť PVC 450/750V (CYKY) 3x1,5mm2</t>
  </si>
  <si>
    <t>824878995</t>
  </si>
  <si>
    <t>dodávka kabelů světelného okruhu</t>
  </si>
  <si>
    <t>60*1,2</t>
  </si>
  <si>
    <t>106</t>
  </si>
  <si>
    <t>741122016</t>
  </si>
  <si>
    <t>Montáž kabelů měděných bez ukončení uložených pod omítku plných kulatých (např. CYKY), počtu a průřezu žil 3x2,5 až 6 mm2</t>
  </si>
  <si>
    <t>-1691607671</t>
  </si>
  <si>
    <t>montáž kabelů zásuvkových okruhů</t>
  </si>
  <si>
    <t>107</t>
  </si>
  <si>
    <t>34111036</t>
  </si>
  <si>
    <t>kabel instalační jádro Cu plné izolace PVC plášť PVC 450/750V (CYKY) 3x2,5mm2</t>
  </si>
  <si>
    <t>1464453708</t>
  </si>
  <si>
    <t>dodávka kabelů zásuvkových okruhů a přímotopu</t>
  </si>
  <si>
    <t>70*1,2</t>
  </si>
  <si>
    <t>108</t>
  </si>
  <si>
    <t>741122031</t>
  </si>
  <si>
    <t>Montáž kabelů měděných bez ukončení uložených pod omítku plných kulatých (např. CYKY), počtu a průřezu žil 5x1,5 až 2,5 mm2</t>
  </si>
  <si>
    <t>377163533</t>
  </si>
  <si>
    <t>109</t>
  </si>
  <si>
    <t>34111094</t>
  </si>
  <si>
    <t>kabel instalační jádro Cu plné izolace PVC plášť PVC 450/750V (CYKY) 5x2,5mm2</t>
  </si>
  <si>
    <t>-162706070</t>
  </si>
  <si>
    <t>14*1,2 "Přepočtené koeficientem množství</t>
  </si>
  <si>
    <t>110</t>
  </si>
  <si>
    <t>741125811</t>
  </si>
  <si>
    <t>Demontáž a likvidace zásuvek, spínačů.</t>
  </si>
  <si>
    <t>-59415617</t>
  </si>
  <si>
    <t>https://podminky.urs.cz/item/CS_URS_2024_01/741125811</t>
  </si>
  <si>
    <t>111</t>
  </si>
  <si>
    <t>741136201</t>
  </si>
  <si>
    <t>Propojení kabelů nebo vodičů odbočnicí litinovou kabelů nebo vodičů celoplastových počtu a průřezu žil do 1x120, 2x50, 3x16 mm2</t>
  </si>
  <si>
    <t>-1155689088</t>
  </si>
  <si>
    <t>https://podminky.urs.cz/item/CS_URS_2024_01/741136201</t>
  </si>
  <si>
    <t>112</t>
  </si>
  <si>
    <t>741210001</t>
  </si>
  <si>
    <t>Montáž rozvodnic oceloplechových nebo plastových bez zapojení vodičů běžných, hmotnosti do 20 kg</t>
  </si>
  <si>
    <t>1528672661</t>
  </si>
  <si>
    <t>113</t>
  </si>
  <si>
    <t>35717504</t>
  </si>
  <si>
    <t>Rozvaděč elektro, včetně jističů a přepěťové ochrany</t>
  </si>
  <si>
    <t>-1183484382</t>
  </si>
  <si>
    <t>114</t>
  </si>
  <si>
    <t>741310111</t>
  </si>
  <si>
    <t xml:space="preserve">Dodávka a montáž spínačů jedno nebo dvoupólových polozapuštěných nebo zapuštěných se zapojením vodičů bezšroubové připojení ovladačů, přístroj, rámeček, kryt (Tango, Opus, Prémium,...) </t>
  </si>
  <si>
    <t>129059003</t>
  </si>
  <si>
    <t>115</t>
  </si>
  <si>
    <t>741313001</t>
  </si>
  <si>
    <t>Dodávka a montáž zásuvek domovních se zapojením vodičů bezšroubové připojení polozapuštěných nebo zapuštěných 10/16 A, provedení 2P + PE, přístroj, rámeček, kryt (Tango, Opus, Prémium, ....)</t>
  </si>
  <si>
    <t>-2132009832</t>
  </si>
  <si>
    <t>116</t>
  </si>
  <si>
    <t>741370002</t>
  </si>
  <si>
    <t>Montáž svítidel žárovkových se zapojením vodičů bytových nebo společenských místností stropních přisazených 1 zdroj se sklem</t>
  </si>
  <si>
    <t>688846028</t>
  </si>
  <si>
    <t>117</t>
  </si>
  <si>
    <t>DAM.02785</t>
  </si>
  <si>
    <t>Plafoniera SOLA LED 24W 2208lm 4000K IP44 160° bílá</t>
  </si>
  <si>
    <t>983015627</t>
  </si>
  <si>
    <t>118</t>
  </si>
  <si>
    <t>741374011</t>
  </si>
  <si>
    <t>Montáž sporáku se sklokeramickou deskou</t>
  </si>
  <si>
    <t>-894914541</t>
  </si>
  <si>
    <t>119</t>
  </si>
  <si>
    <t>RMAT0011</t>
  </si>
  <si>
    <t>Sporák elektrický se sklokeramickou varnou deskou</t>
  </si>
  <si>
    <t>1322091183</t>
  </si>
  <si>
    <t>120</t>
  </si>
  <si>
    <t>741810001</t>
  </si>
  <si>
    <t>Zkoušky a prohlídky elektrických rozvodů a zařízení celková prohlídka a vyhotovení revizní zprávy pro objem montážních prací do 100 tis. Kč</t>
  </si>
  <si>
    <t>-2024158129</t>
  </si>
  <si>
    <t>121</t>
  </si>
  <si>
    <t>998741201</t>
  </si>
  <si>
    <t>Přesun hmot pro silnoproud stanovený procentní sazbou (%) z ceny vodorovná dopravní vzdálenost do 50 m základní v objektech výšky do 6 m</t>
  </si>
  <si>
    <t>-1434575496</t>
  </si>
  <si>
    <t>https://podminky.urs.cz/item/CS_URS_2024_01/998741201</t>
  </si>
  <si>
    <t>742</t>
  </si>
  <si>
    <t>Elektroinstalace - slaboproud</t>
  </si>
  <si>
    <t>122</t>
  </si>
  <si>
    <t>742121001</t>
  </si>
  <si>
    <t>Montáž kabelů sdělovacích pro vnitřní rozvody počtu žil do 15</t>
  </si>
  <si>
    <t>-1288734555</t>
  </si>
  <si>
    <t>123</t>
  </si>
  <si>
    <t>34121122</t>
  </si>
  <si>
    <t>kabel sdělovací jádro Cu plné izolace PVC plášť PVC 100V (SYKY) 5x2x0,5mm2</t>
  </si>
  <si>
    <t>309717096</t>
  </si>
  <si>
    <t>25*1,2 "Přepočtené koeficientem množství</t>
  </si>
  <si>
    <t>124</t>
  </si>
  <si>
    <t>742210121</t>
  </si>
  <si>
    <t>Montáž hlásiče automatického bodového</t>
  </si>
  <si>
    <t>837759742</t>
  </si>
  <si>
    <t>125</t>
  </si>
  <si>
    <t>40483010</t>
  </si>
  <si>
    <t>detektor kouře a teploty kombinovaný bezdrátový</t>
  </si>
  <si>
    <t>978710915</t>
  </si>
  <si>
    <t>126</t>
  </si>
  <si>
    <t>742420121</t>
  </si>
  <si>
    <t>Montáž společné televizní antény televizní zásuvky koncové nebo průběžné</t>
  </si>
  <si>
    <t>1003243578</t>
  </si>
  <si>
    <t>127</t>
  </si>
  <si>
    <t>998742201</t>
  </si>
  <si>
    <t>Přesun hmot pro slaboproud stanovený procentní sazbou (%) z ceny vodorovná dopravní vzdálenost do 50 m základní v objektech výšky do 6 m</t>
  </si>
  <si>
    <t>-278733825</t>
  </si>
  <si>
    <t>https://podminky.urs.cz/item/CS_URS_2024_01/998742201</t>
  </si>
  <si>
    <t>751</t>
  </si>
  <si>
    <t>Vzduchotechnika</t>
  </si>
  <si>
    <t>128</t>
  </si>
  <si>
    <t>751111051</t>
  </si>
  <si>
    <t>Montáž ventilátoru axiálního nízkotlakého podhledového, průměru do 100 mm</t>
  </si>
  <si>
    <t>1478743411</t>
  </si>
  <si>
    <t>129</t>
  </si>
  <si>
    <t>42914501</t>
  </si>
  <si>
    <t>ventilátor axiální tichý malý plastový IP45 výkon 8-13W D 100mm</t>
  </si>
  <si>
    <t>561154639</t>
  </si>
  <si>
    <t>130</t>
  </si>
  <si>
    <t>751377011</t>
  </si>
  <si>
    <t>Montáž odsávacích stropů, zákrytů odsávacího zákrytu (digestoř) bytového vestavěného</t>
  </si>
  <si>
    <t>-1254960322</t>
  </si>
  <si>
    <t>131</t>
  </si>
  <si>
    <t>42958001</t>
  </si>
  <si>
    <t>odsavač par vestavěný recirkulační (digestoř) nerez, max. výkon 220 m3/hod</t>
  </si>
  <si>
    <t>1825822121</t>
  </si>
  <si>
    <t>132</t>
  </si>
  <si>
    <t>998751201</t>
  </si>
  <si>
    <t>Přesun hmot pro vzduchotechniku stanovený procentní sazbou (%) z ceny vodorovná dopravní vzdálenost do 50 m základní v objektech výšky do 12 m</t>
  </si>
  <si>
    <t>1506810085</t>
  </si>
  <si>
    <t>https://podminky.urs.cz/item/CS_URS_2024_01/998751201</t>
  </si>
  <si>
    <t>762</t>
  </si>
  <si>
    <t>Konstrukce tesařské</t>
  </si>
  <si>
    <t>133</t>
  </si>
  <si>
    <t>762522811</t>
  </si>
  <si>
    <t>Demontáž podlah s polštáři z prken tl. do 32 mm</t>
  </si>
  <si>
    <t>1888229358</t>
  </si>
  <si>
    <t>https://podminky.urs.cz/item/CS_URS_2024_01/762522811</t>
  </si>
  <si>
    <t>134</t>
  </si>
  <si>
    <t>762812811</t>
  </si>
  <si>
    <t>Demontáž záklopů stropů vrchních a zapuštěných z hoblovaných prken s olištováním, tl. do 32 mm</t>
  </si>
  <si>
    <t>1158082160</t>
  </si>
  <si>
    <t>https://podminky.urs.cz/item/CS_URS_2024_01/762812811</t>
  </si>
  <si>
    <t>135</t>
  </si>
  <si>
    <t>998762201</t>
  </si>
  <si>
    <t>Přesun hmot pro konstrukce tesařské stanovený procentní sazbou (%) z ceny vodorovná dopravní vzdálenost do 50 m s užitím mechanizace v objektech výšky do 6 m</t>
  </si>
  <si>
    <t>1166618171</t>
  </si>
  <si>
    <t>https://podminky.urs.cz/item/CS_URS_2024_01/998762201</t>
  </si>
  <si>
    <t>763</t>
  </si>
  <si>
    <t>Konstrukce suché výstavby</t>
  </si>
  <si>
    <t>136</t>
  </si>
  <si>
    <t>763251143.FMC</t>
  </si>
  <si>
    <t>Sádrovláknitá podlaha 2E31 tl 50 mm z podlahových prvků Fermacell tl 20 mm s dřevovláknitou deskou tl 10 mm podsyp 20 mm REI 60</t>
  </si>
  <si>
    <t>1907659128</t>
  </si>
  <si>
    <t>137</t>
  </si>
  <si>
    <t>763251161.FMC</t>
  </si>
  <si>
    <t>Sádrovláknitá podlaha tl 150 mm z podlahových prvků Fermacell tl 40 mm s polystyrenovou deskou tl 70 mm podsyp 50 mm</t>
  </si>
  <si>
    <t>-593464406</t>
  </si>
  <si>
    <t>138</t>
  </si>
  <si>
    <t>998763200</t>
  </si>
  <si>
    <t>Přesun hmot pro dřevostavby stanovený procentní sazbou (%) z ceny vodorovná dopravní vzdálenost do 50 m základní v objektech výšky do 6 m</t>
  </si>
  <si>
    <t>-1332427098</t>
  </si>
  <si>
    <t>https://podminky.urs.cz/item/CS_URS_2024_01/998763200</t>
  </si>
  <si>
    <t>766</t>
  </si>
  <si>
    <t>Konstrukce truhlářské</t>
  </si>
  <si>
    <t>139</t>
  </si>
  <si>
    <t>766231821</t>
  </si>
  <si>
    <t>Demontáž garnýží.</t>
  </si>
  <si>
    <t>-734935592</t>
  </si>
  <si>
    <t>https://podminky.urs.cz/item/CS_URS_2024_01/766231821</t>
  </si>
  <si>
    <t>140</t>
  </si>
  <si>
    <t>766491851</t>
  </si>
  <si>
    <t>Demontáž ostatních truhlářských konstrukcí prahů dveří jednokřídlových</t>
  </si>
  <si>
    <t>358903678</t>
  </si>
  <si>
    <t>https://podminky.urs.cz/item/CS_URS_2024_01/766491851</t>
  </si>
  <si>
    <t>141</t>
  </si>
  <si>
    <t>766622861</t>
  </si>
  <si>
    <t>Demontáž okenních konstrukcí k opětovnému použití vyvěšení křídel dřevěných nebo plastových okenních, plochy otvoru do 1,5 m2</t>
  </si>
  <si>
    <t>1394439795</t>
  </si>
  <si>
    <t>https://podminky.urs.cz/item/CS_URS_2024_01/766622861</t>
  </si>
  <si>
    <t>142</t>
  </si>
  <si>
    <t>766623911</t>
  </si>
  <si>
    <t>Oprava oken dřevěných zdvojených s otevíravými a sklápěcími křídly zatmelením</t>
  </si>
  <si>
    <t>-1881653204</t>
  </si>
  <si>
    <t>https://podminky.urs.cz/item/CS_URS_2024_01/766623911</t>
  </si>
  <si>
    <t>(2,38*4)*1,1" renovace okna v pokoji</t>
  </si>
  <si>
    <t>(0,92*4)*1,1" renovace okna v komoře</t>
  </si>
  <si>
    <t>(0,75*2)*1,1" renovace okna v koupelně</t>
  </si>
  <si>
    <t>143</t>
  </si>
  <si>
    <t>63413116</t>
  </si>
  <si>
    <t>sklo ploché plavené čiré tl 6mm</t>
  </si>
  <si>
    <t>291583105</t>
  </si>
  <si>
    <t>144</t>
  </si>
  <si>
    <t>766660001</t>
  </si>
  <si>
    <t>Montáž dveřních křídel dřevěných nebo plastových otevíravých do ocelové zárubně povrchově upravených jednokřídlových, šířky do 800 mm</t>
  </si>
  <si>
    <t>-2139796801</t>
  </si>
  <si>
    <t>145</t>
  </si>
  <si>
    <t>61164071</t>
  </si>
  <si>
    <t>dveře jednokřídlé voštinové profilované povrch lakovaný plné 700x1970-2100mm</t>
  </si>
  <si>
    <t>-1524154581</t>
  </si>
  <si>
    <t>146</t>
  </si>
  <si>
    <t>61164070</t>
  </si>
  <si>
    <t>dveře jednokřídlé voštinové profilované povrch lakovaný plné 600x1970-2100mm</t>
  </si>
  <si>
    <t>-1217139000</t>
  </si>
  <si>
    <t>147</t>
  </si>
  <si>
    <t>61161008</t>
  </si>
  <si>
    <t>dveře jednokřídlé voštinové povrch lakovaný částečně prosklené 800x1970-2100mm</t>
  </si>
  <si>
    <t>1656502537</t>
  </si>
  <si>
    <t>148</t>
  </si>
  <si>
    <t>766661921</t>
  </si>
  <si>
    <t xml:space="preserve">Demontáž posuvných dveří </t>
  </si>
  <si>
    <t>-461435606</t>
  </si>
  <si>
    <t>https://podminky.urs.cz/item/CS_URS_2024_01/766661921</t>
  </si>
  <si>
    <t>149</t>
  </si>
  <si>
    <t>766691510</t>
  </si>
  <si>
    <t>Montáž ostatních truhlářských konstrukcí těsnění oken a balkónových dveří ve styku křídel s okenním rámem polyuretanovou páskou</t>
  </si>
  <si>
    <t>-1217731307</t>
  </si>
  <si>
    <t>https://podminky.urs.cz/item/CS_URS_2024_01/766691510</t>
  </si>
  <si>
    <t>150</t>
  </si>
  <si>
    <t>59071110</t>
  </si>
  <si>
    <t>páska okenní těsnící PUR jednostranně lepící impregnovaná 1,5-3x10mm</t>
  </si>
  <si>
    <t>144846937</t>
  </si>
  <si>
    <t>151</t>
  </si>
  <si>
    <t>766691914</t>
  </si>
  <si>
    <t>Ostatní práce vyvěšení nebo zavěšení křídel dřevěných dveřních, plochy do 2 m2</t>
  </si>
  <si>
    <t>1769617473</t>
  </si>
  <si>
    <t>https://podminky.urs.cz/item/CS_URS_2024_01/766691914</t>
  </si>
  <si>
    <t>152</t>
  </si>
  <si>
    <t>766692112</t>
  </si>
  <si>
    <t>Montáž ostatních truhlářských konstrukcí záclonových krytů povrchově upravených bez olištování, délky přes 1750 do 2700 mm</t>
  </si>
  <si>
    <t>781622245</t>
  </si>
  <si>
    <t>153</t>
  </si>
  <si>
    <t>RMAT0007</t>
  </si>
  <si>
    <t>dodávka gárnyže</t>
  </si>
  <si>
    <t>ks</t>
  </si>
  <si>
    <t>-1936522588</t>
  </si>
  <si>
    <t>154</t>
  </si>
  <si>
    <t>766695212</t>
  </si>
  <si>
    <t>Montáž ostatních truhlářských konstrukcí prahů dveří jednokřídlových, šířky do 100 mm</t>
  </si>
  <si>
    <t>291459876</t>
  </si>
  <si>
    <t>155</t>
  </si>
  <si>
    <t>61187116</t>
  </si>
  <si>
    <t>práh dveřní dřevěný dubový tl 20mm dl 620mm š 100mm</t>
  </si>
  <si>
    <t>32751212</t>
  </si>
  <si>
    <t>156</t>
  </si>
  <si>
    <t>61187136</t>
  </si>
  <si>
    <t>práh dveřní dřevěný dubový tl 20mm dl 720mm š 100mm</t>
  </si>
  <si>
    <t>-564183332</t>
  </si>
  <si>
    <t>157</t>
  </si>
  <si>
    <t>61187161</t>
  </si>
  <si>
    <t>práh dveřní dřevěný dubový tl 20mm dl 820mm š 150mm</t>
  </si>
  <si>
    <t>845673473</t>
  </si>
  <si>
    <t>158</t>
  </si>
  <si>
    <t>61187181</t>
  </si>
  <si>
    <t>práh dveřní dřevěný dubový tl 20mm dl 920mm š 150mm</t>
  </si>
  <si>
    <t>1941522288</t>
  </si>
  <si>
    <t>159</t>
  </si>
  <si>
    <t>766811112.1</t>
  </si>
  <si>
    <t>Montáž kuchyňských linek do 2400 mm, včetně pracovní desky a seřízení</t>
  </si>
  <si>
    <t>1167927231</t>
  </si>
  <si>
    <t>160</t>
  </si>
  <si>
    <t>766811222</t>
  </si>
  <si>
    <t>Montáž kuchyňských linek pracovní desky Příplatek k ceně za usazení varné desky (včetně silikonu)</t>
  </si>
  <si>
    <t>1124997322</t>
  </si>
  <si>
    <t>https://podminky.urs.cz/item/CS_URS_2024_01/766811222</t>
  </si>
  <si>
    <t>161</t>
  </si>
  <si>
    <t>766811223</t>
  </si>
  <si>
    <t>Montáž kuchyňských linek pracovní desky Příplatek k ceně za usazení dřezu (včetně silikonu)</t>
  </si>
  <si>
    <t>-209419734</t>
  </si>
  <si>
    <t>https://podminky.urs.cz/item/CS_URS_2024_01/766811223</t>
  </si>
  <si>
    <t>162</t>
  </si>
  <si>
    <t>RMAT0005</t>
  </si>
  <si>
    <t>linka kuchyňská atypická 2400 mm (tichý zavírací systém) včetně pracovní desky</t>
  </si>
  <si>
    <t>982934305</t>
  </si>
  <si>
    <t>163</t>
  </si>
  <si>
    <t>766812840</t>
  </si>
  <si>
    <t>Demontáž kuchyňských linek dřevěných nebo kovových včetně skříněk uchycených na stěně, délky přes 1800 do 2100 mm</t>
  </si>
  <si>
    <t>1542911624</t>
  </si>
  <si>
    <t>https://podminky.urs.cz/item/CS_URS_2024_01/766812840</t>
  </si>
  <si>
    <t>164</t>
  </si>
  <si>
    <t>766821112</t>
  </si>
  <si>
    <t>Montáž nábytku vestavěného korpusu skříně policové dvoukřídlové</t>
  </si>
  <si>
    <t>1350320626</t>
  </si>
  <si>
    <t>165</t>
  </si>
  <si>
    <t>RMAT0006</t>
  </si>
  <si>
    <t>skříňka zrcadlová , dveře L/P DEEP 600x15x56 cm bílá s osvětlením</t>
  </si>
  <si>
    <t>-1317029793</t>
  </si>
  <si>
    <t>166</t>
  </si>
  <si>
    <t>766825811</t>
  </si>
  <si>
    <t xml:space="preserve">Demontáž nábytku vestavěného skříní </t>
  </si>
  <si>
    <t>-1778674548</t>
  </si>
  <si>
    <t>https://podminky.urs.cz/item/CS_URS_2024_01/766825811</t>
  </si>
  <si>
    <t>167</t>
  </si>
  <si>
    <t>998766201</t>
  </si>
  <si>
    <t>Přesun hmot pro konstrukce truhlářské stanovený procentní sazbou (%) z ceny vodorovná dopravní vzdálenost do 50 m základní v objektech výšky do 6 m</t>
  </si>
  <si>
    <t>-713840954</t>
  </si>
  <si>
    <t>https://podminky.urs.cz/item/CS_URS_2024_01/998766201</t>
  </si>
  <si>
    <t>767</t>
  </si>
  <si>
    <t>Konstrukce zámečnické</t>
  </si>
  <si>
    <t>168</t>
  </si>
  <si>
    <t>767612915</t>
  </si>
  <si>
    <t>Oprava a údržba oken seřízení dřevěného okna (křídla)</t>
  </si>
  <si>
    <t>-502071998</t>
  </si>
  <si>
    <t>https://podminky.urs.cz/item/CS_URS_2024_01/767612915</t>
  </si>
  <si>
    <t>169</t>
  </si>
  <si>
    <t>998767201</t>
  </si>
  <si>
    <t>Přesun hmot pro zámečnické konstrukce stanovený procentní sazbou (%) z ceny vodorovná dopravní vzdálenost do 50 m základní v objektech výšky do 6 m</t>
  </si>
  <si>
    <t>149075282</t>
  </si>
  <si>
    <t>https://podminky.urs.cz/item/CS_URS_2024_01/998767201</t>
  </si>
  <si>
    <t>771</t>
  </si>
  <si>
    <t>Podlahy z dlaždic</t>
  </si>
  <si>
    <t>170</t>
  </si>
  <si>
    <t>771121011</t>
  </si>
  <si>
    <t>Příprava podkladu před provedením dlažby nátěr penetrační na podlahu</t>
  </si>
  <si>
    <t>-899880227</t>
  </si>
  <si>
    <t>3,66" dlažba v koupelně a WC</t>
  </si>
  <si>
    <t>171</t>
  </si>
  <si>
    <t>771151013</t>
  </si>
  <si>
    <t>Příprava podkladu před provedením dlažby samonivelační stěrka min.pevnosti 20 MPa, tloušťky přes 5 do 8 mm</t>
  </si>
  <si>
    <t>-1285012508</t>
  </si>
  <si>
    <t>https://podminky.urs.cz/item/CS_URS_2024_01/771151013</t>
  </si>
  <si>
    <t>172</t>
  </si>
  <si>
    <t>771573810</t>
  </si>
  <si>
    <t>Demontáž podlah z dlaždic keramických lepených</t>
  </si>
  <si>
    <t>1438747267</t>
  </si>
  <si>
    <t>173</t>
  </si>
  <si>
    <t>771574113</t>
  </si>
  <si>
    <t>Montáž podlah z dlaždic keramických lepených cementovým flexibilním lepidlem hladkých, tloušťky do 10 mm přes 12 do 19 ks/m2</t>
  </si>
  <si>
    <t>-1862121433</t>
  </si>
  <si>
    <t>174</t>
  </si>
  <si>
    <t>LSS.TR735007</t>
  </si>
  <si>
    <t>dlaždice slinutá TAURUS COLOR tmavě šedá 298x298x9mm</t>
  </si>
  <si>
    <t>-249981633</t>
  </si>
  <si>
    <t>3,66*1,1" materiál plocha</t>
  </si>
  <si>
    <t>175</t>
  </si>
  <si>
    <t>771577151</t>
  </si>
  <si>
    <t>Montáž podlah z dlaždic keramických kladených do malty Příplatek k cenám za plochu do 5 m2 jednotlivě</t>
  </si>
  <si>
    <t>842130163</t>
  </si>
  <si>
    <t>176</t>
  </si>
  <si>
    <t>771577152</t>
  </si>
  <si>
    <t>Montáž podlah z dlaždic keramických kladených do malty Příplatek k cenám za podlahy v omezeném prostoru</t>
  </si>
  <si>
    <t>-1120420951</t>
  </si>
  <si>
    <t>177</t>
  </si>
  <si>
    <t>771591115</t>
  </si>
  <si>
    <t>Podlahy - dokončovací práce spárování silikonem</t>
  </si>
  <si>
    <t>-1568328133</t>
  </si>
  <si>
    <t>https://podminky.urs.cz/item/CS_URS_2024_01/771591115</t>
  </si>
  <si>
    <t>178</t>
  </si>
  <si>
    <t>771592011</t>
  </si>
  <si>
    <t>Čištění vnitřních ploch po položení dlažby podlah nebo schodišť chemickými prostředky</t>
  </si>
  <si>
    <t>1813995598</t>
  </si>
  <si>
    <t>https://podminky.urs.cz/item/CS_URS_2024_01/771592011</t>
  </si>
  <si>
    <t>179</t>
  </si>
  <si>
    <t>998771201</t>
  </si>
  <si>
    <t>Přesun hmot pro podlahy z dlaždic stanovený procentní sazbou (%) z ceny vodorovná dopravní vzdálenost do 50 m základní v objektech výšky do 6 m</t>
  </si>
  <si>
    <t>1300815342</t>
  </si>
  <si>
    <t>https://podminky.urs.cz/item/CS_URS_2024_01/998771201</t>
  </si>
  <si>
    <t>775</t>
  </si>
  <si>
    <t>Podlahy skládané</t>
  </si>
  <si>
    <t>180</t>
  </si>
  <si>
    <t>775411810</t>
  </si>
  <si>
    <t>Demontáž soklíků nebo lišt dřevěných do suti přibíjených</t>
  </si>
  <si>
    <t>1332191982</t>
  </si>
  <si>
    <t>https://podminky.urs.cz/item/CS_URS_2024_01/775411810</t>
  </si>
  <si>
    <t>181</t>
  </si>
  <si>
    <t>775413320</t>
  </si>
  <si>
    <t>Montáž podlahového soklíku nebo lišty obvodové (soklové) dřevěné bez základního nátěru soklíku ze dřeva tvrdého nebo měkkého, v přírodní barvě připevněného vruty, s přetmelením</t>
  </si>
  <si>
    <t>265994437</t>
  </si>
  <si>
    <t>https://podminky.urs.cz/item/CS_URS_2024_01/775413320</t>
  </si>
  <si>
    <t>182</t>
  </si>
  <si>
    <t>61418155</t>
  </si>
  <si>
    <t>lišta soklová dřevěná š 15.0 mm, h 60.0 mm</t>
  </si>
  <si>
    <t>75805516</t>
  </si>
  <si>
    <t>20,2*1,08 'Přepočtené koeficientem množství</t>
  </si>
  <si>
    <t>183</t>
  </si>
  <si>
    <t>775510953</t>
  </si>
  <si>
    <t>Doplnění podlah vlysových bez broušení a olištování tl. do 22 mm, plochy přes 1 do 2 m2</t>
  </si>
  <si>
    <t>-1030239480</t>
  </si>
  <si>
    <t>https://podminky.urs.cz/item/CS_URS_2024_01/775510953</t>
  </si>
  <si>
    <t>184</t>
  </si>
  <si>
    <t>61192274</t>
  </si>
  <si>
    <t>vlysy parketové š 70mm nad dl 300mm I třída buk</t>
  </si>
  <si>
    <t>1150324905</t>
  </si>
  <si>
    <t>4*1,1 'Přepočtené koeficientem množství</t>
  </si>
  <si>
    <t>185</t>
  </si>
  <si>
    <t>775511810</t>
  </si>
  <si>
    <t>Demontáž podlah vlysových do suti s lištami přibíjených</t>
  </si>
  <si>
    <t>-128388447</t>
  </si>
  <si>
    <t>https://podminky.urs.cz/item/CS_URS_2024_01/775511810</t>
  </si>
  <si>
    <t>186</t>
  </si>
  <si>
    <t>775591905</t>
  </si>
  <si>
    <t>Ostatní práce při opravách dřevěných podlah tmelení celoplošné, podlah vlysových, parketových</t>
  </si>
  <si>
    <t>663445120</t>
  </si>
  <si>
    <t>https://podminky.urs.cz/item/CS_URS_2024_01/775591905</t>
  </si>
  <si>
    <t>187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</si>
  <si>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</si>
  <si>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</si>
  <si>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-1268787336</t>
  </si>
  <si>
    <t>https://podminky.urs.cz/item/CS_URS_2024_01/775591919</t>
  </si>
  <si>
    <t>188</t>
  </si>
  <si>
    <t>775591920</t>
  </si>
  <si>
    <t>Ostatní práce při opravách dřevěných podlah dokončovací vysátí</t>
  </si>
  <si>
    <t>1275359645</t>
  </si>
  <si>
    <t>https://podminky.urs.cz/item/CS_URS_2024_01/775591920</t>
  </si>
  <si>
    <t>189</t>
  </si>
  <si>
    <t>775591921</t>
  </si>
  <si>
    <t>Ostatní práce při opravách dřevěných podlah lakování jednotlivé operace základní lak</t>
  </si>
  <si>
    <t>-1477483724</t>
  </si>
  <si>
    <t>https://podminky.urs.cz/item/CS_URS_2024_01/775591921</t>
  </si>
  <si>
    <t>190</t>
  </si>
  <si>
    <t>775591922</t>
  </si>
  <si>
    <t>Ostatní práce při opravách dřevěných podlah lakování jednotlivé operace vrchní lak pro běžnou zátěž (bytové prostory apod.)</t>
  </si>
  <si>
    <t>85375775</t>
  </si>
  <si>
    <t>https://podminky.urs.cz/item/CS_URS_2024_01/775591922</t>
  </si>
  <si>
    <t>191</t>
  </si>
  <si>
    <t>775591926</t>
  </si>
  <si>
    <t>Ostatní práce při opravách dřevěných podlah lakování jednotlivé operace mezibroušení mezi vrstvami laku</t>
  </si>
  <si>
    <t>-1611725320</t>
  </si>
  <si>
    <t>https://podminky.urs.cz/item/CS_URS_2024_01/775591926</t>
  </si>
  <si>
    <t>192</t>
  </si>
  <si>
    <t>998775201</t>
  </si>
  <si>
    <t>Přesun hmot pro podlahy skládané stanovený procentní sazbou (%) z ceny vodorovná dopravní vzdálenost do 50 m základní v objektech výšky do 6 m</t>
  </si>
  <si>
    <t>792469885</t>
  </si>
  <si>
    <t>https://podminky.urs.cz/item/CS_URS_2024_01/998775201</t>
  </si>
  <si>
    <t>776</t>
  </si>
  <si>
    <t>Podlahy povlakové</t>
  </si>
  <si>
    <t>193</t>
  </si>
  <si>
    <t>776111116</t>
  </si>
  <si>
    <t>Příprava podkladu povlakových podlah a stěn broušení podlah stávajícího podkladu pro odstranění lepidla (po starých krytinách)</t>
  </si>
  <si>
    <t>-940518628</t>
  </si>
  <si>
    <t>https://podminky.urs.cz/item/CS_URS_2024_01/776111116</t>
  </si>
  <si>
    <t>194</t>
  </si>
  <si>
    <t>776121112</t>
  </si>
  <si>
    <t>Příprava podkladu povlakových podlah a stěn penetrace vodou ředitelná podlah</t>
  </si>
  <si>
    <t>-1793739657</t>
  </si>
  <si>
    <t>195</t>
  </si>
  <si>
    <t>776141112</t>
  </si>
  <si>
    <t>Příprava podkladu povlakových podlah a stěn vyrovnání samonivelační stěrkou podlah min.pevnosti 20 MPa, tloušťky přes 3 do 5 mm</t>
  </si>
  <si>
    <t>-2084238389</t>
  </si>
  <si>
    <t>https://podminky.urs.cz/item/CS_URS_2024_01/776141112</t>
  </si>
  <si>
    <t>196</t>
  </si>
  <si>
    <t>776201812</t>
  </si>
  <si>
    <t>Demontáž povlakových podlahovin lepených ručně s podložkou</t>
  </si>
  <si>
    <t>-570681970</t>
  </si>
  <si>
    <t>197</t>
  </si>
  <si>
    <t>776221111</t>
  </si>
  <si>
    <t>Montáž podlahovin z PVC lepením standardním lepidlem z pásů</t>
  </si>
  <si>
    <t>-640601964</t>
  </si>
  <si>
    <t>198</t>
  </si>
  <si>
    <t>28412245</t>
  </si>
  <si>
    <t>krytina podlahová heterogenní š 1,5m tl 2mm</t>
  </si>
  <si>
    <t>-1087542685</t>
  </si>
  <si>
    <t>22*1,1</t>
  </si>
  <si>
    <t>199</t>
  </si>
  <si>
    <t>776223111</t>
  </si>
  <si>
    <t>Montáž podlahovin z PVC spoj podlah svařováním za tepla (včetně frézování)</t>
  </si>
  <si>
    <t>-1806311566</t>
  </si>
  <si>
    <t>200</t>
  </si>
  <si>
    <t>776410811</t>
  </si>
  <si>
    <t>Demontáž soklíků nebo lišt pryžových nebo plastových</t>
  </si>
  <si>
    <t>-1284997499</t>
  </si>
  <si>
    <t>https://podminky.urs.cz/item/CS_URS_2024_01/776410811</t>
  </si>
  <si>
    <t>201</t>
  </si>
  <si>
    <t>776411111</t>
  </si>
  <si>
    <t>Montáž soklíků lepením obvodových, výšky do 80 mm</t>
  </si>
  <si>
    <t>627973999</t>
  </si>
  <si>
    <t>202</t>
  </si>
  <si>
    <t>28411008</t>
  </si>
  <si>
    <t>lišta soklová PVC 16x60mm</t>
  </si>
  <si>
    <t>-253494222</t>
  </si>
  <si>
    <t>28,8*1,1</t>
  </si>
  <si>
    <t>203</t>
  </si>
  <si>
    <t>998776201</t>
  </si>
  <si>
    <t>Přesun hmot pro podlahy povlakové stanovený procentní sazbou (%) z ceny vodorovná dopravní vzdálenost do 50 m základní v objektech výšky do 6 m</t>
  </si>
  <si>
    <t>-1306017981</t>
  </si>
  <si>
    <t>https://podminky.urs.cz/item/CS_URS_2024_01/998776201</t>
  </si>
  <si>
    <t>781</t>
  </si>
  <si>
    <t>Dokončovací práce - obklady</t>
  </si>
  <si>
    <t>204</t>
  </si>
  <si>
    <t>781121011</t>
  </si>
  <si>
    <t>Příprava podkladu před provedením obkladu nátěr penetrační na stěnu</t>
  </si>
  <si>
    <t>-1270485196</t>
  </si>
  <si>
    <t>205</t>
  </si>
  <si>
    <t>781471810</t>
  </si>
  <si>
    <t>Demontáž obkladů z dlaždic keramických kladených do malty</t>
  </si>
  <si>
    <t>1224818499</t>
  </si>
  <si>
    <t>https://podminky.urs.cz/item/CS_URS_2024_01/781471810</t>
  </si>
  <si>
    <t>206</t>
  </si>
  <si>
    <t>781474113</t>
  </si>
  <si>
    <t>Montáž keramických obkladů stěn lepených cementovým flexibilním lepidlem hladkých přes 12 do 19 ks/m2</t>
  </si>
  <si>
    <t>1262352178</t>
  </si>
  <si>
    <t>207</t>
  </si>
  <si>
    <t>59761071</t>
  </si>
  <si>
    <t>obklad keramický hladký přes 12 do 19ks/m2</t>
  </si>
  <si>
    <t>1941931790</t>
  </si>
  <si>
    <t>19,5*1,1</t>
  </si>
  <si>
    <t>208</t>
  </si>
  <si>
    <t>781477111</t>
  </si>
  <si>
    <t>Montáž obkladů vnitřních stěn z dlaždic keramických Příplatek k cenám za plochu do 10 m2 jednotlivě</t>
  </si>
  <si>
    <t>-2010426522</t>
  </si>
  <si>
    <t>209</t>
  </si>
  <si>
    <t>781477112</t>
  </si>
  <si>
    <t>Montáž obkladů vnitřních stěn z dlaždic keramických Příplatek k cenám za obklady v omezeném prostoru</t>
  </si>
  <si>
    <t>-556314235</t>
  </si>
  <si>
    <t>210</t>
  </si>
  <si>
    <t>781491822</t>
  </si>
  <si>
    <t>Odstranění obkladů - ostatní prvky vanová dvířka plastová lepená s rámem</t>
  </si>
  <si>
    <t>12526624</t>
  </si>
  <si>
    <t>https://podminky.urs.cz/item/CS_URS_2024_01/781491822</t>
  </si>
  <si>
    <t>211</t>
  </si>
  <si>
    <t>781493111</t>
  </si>
  <si>
    <t>Obklad - dokončující práce profily ukončovací plastové lepené standardním lepidlem rohové</t>
  </si>
  <si>
    <t>987898683</t>
  </si>
  <si>
    <t>212</t>
  </si>
  <si>
    <t>781493511</t>
  </si>
  <si>
    <t>Obklad - dokončující práce profily ukončovací plastové lepené standardním lepidlem ukončovací</t>
  </si>
  <si>
    <t>-182658366</t>
  </si>
  <si>
    <t>213</t>
  </si>
  <si>
    <t>781493611</t>
  </si>
  <si>
    <t>Obklad - dokončující práce montáž vanových dvířek plastových lepených s rámem</t>
  </si>
  <si>
    <t>-558289080</t>
  </si>
  <si>
    <t>https://podminky.urs.cz/item/CS_URS_2024_01/781493611</t>
  </si>
  <si>
    <t>214</t>
  </si>
  <si>
    <t>56245725</t>
  </si>
  <si>
    <t>dvířka vanová bílá 150x200mm</t>
  </si>
  <si>
    <t>1329221901</t>
  </si>
  <si>
    <t>215</t>
  </si>
  <si>
    <t>781495115</t>
  </si>
  <si>
    <t>Obklad - dokončující práce ostatní práce spárování silikonem</t>
  </si>
  <si>
    <t>-1702363278</t>
  </si>
  <si>
    <t>https://podminky.urs.cz/item/CS_URS_2024_01/781495115</t>
  </si>
  <si>
    <t>216</t>
  </si>
  <si>
    <t>781495211</t>
  </si>
  <si>
    <t>Čištění vnitřních ploch po provedení obkladu stěn chemickými prostředky</t>
  </si>
  <si>
    <t>306623480</t>
  </si>
  <si>
    <t>https://podminky.urs.cz/item/CS_URS_2024_01/781495211</t>
  </si>
  <si>
    <t>217</t>
  </si>
  <si>
    <t>998781201</t>
  </si>
  <si>
    <t>Přesun hmot pro obklady keramické stanovený procentní sazbou (%) z ceny vodorovná dopravní vzdálenost do 50 m základní v objektech výšky do 6 m</t>
  </si>
  <si>
    <t>-1307954108</t>
  </si>
  <si>
    <t>https://podminky.urs.cz/item/CS_URS_2024_01/998781201</t>
  </si>
  <si>
    <t>783</t>
  </si>
  <si>
    <t>Dokončovací práce - nátěry</t>
  </si>
  <si>
    <t>218</t>
  </si>
  <si>
    <t>783000125</t>
  </si>
  <si>
    <t>Zakrývání konstrukcí včetně pozdějšího odkrytí konstrukcí nebo prvků obalením fólií</t>
  </si>
  <si>
    <t>-544759095</t>
  </si>
  <si>
    <t>https://podminky.urs.cz/item/CS_URS_2024_01/783000125</t>
  </si>
  <si>
    <t>219</t>
  </si>
  <si>
    <t>28323156</t>
  </si>
  <si>
    <t>fólie pro malířské potřeby zakrývací tl 41µ 4x5m</t>
  </si>
  <si>
    <t>612910166</t>
  </si>
  <si>
    <t>220</t>
  </si>
  <si>
    <t>783101203</t>
  </si>
  <si>
    <t>Příprava podkladu truhlářských konstrukcí před provedením nátěru broušení smirkovým papírem nebo plátnem jemné</t>
  </si>
  <si>
    <t>-1100938178</t>
  </si>
  <si>
    <t>https://podminky.urs.cz/item/CS_URS_2024_01/783101203</t>
  </si>
  <si>
    <t>221</t>
  </si>
  <si>
    <t>783101403</t>
  </si>
  <si>
    <t>Příprava podkladu truhlářských konstrukcí před provedením nátěru oprášení</t>
  </si>
  <si>
    <t>-598096596</t>
  </si>
  <si>
    <t>https://podminky.urs.cz/item/CS_URS_2024_01/783101403</t>
  </si>
  <si>
    <t>222</t>
  </si>
  <si>
    <t>783106805</t>
  </si>
  <si>
    <t>Odstranění nátěrů z truhlářských konstrukcí opálením s obroušením</t>
  </si>
  <si>
    <t>-1880266126</t>
  </si>
  <si>
    <t>https://podminky.urs.cz/item/CS_URS_2024_01/783106805</t>
  </si>
  <si>
    <t>223</t>
  </si>
  <si>
    <t>783114101</t>
  </si>
  <si>
    <t>Základní nátěr truhlářských konstrukcí jednonásobný syntetický</t>
  </si>
  <si>
    <t>2028251687</t>
  </si>
  <si>
    <t>https://podminky.urs.cz/item/CS_URS_2024_01/783114101</t>
  </si>
  <si>
    <t>224</t>
  </si>
  <si>
    <t>783117101</t>
  </si>
  <si>
    <t>Krycí nátěr truhlářských konstrukcí jednonásobný syntetický</t>
  </si>
  <si>
    <t>-433828325</t>
  </si>
  <si>
    <t>https://podminky.urs.cz/item/CS_URS_2024_01/783117101</t>
  </si>
  <si>
    <t>225</t>
  </si>
  <si>
    <t>783122131</t>
  </si>
  <si>
    <t>Tmelení truhlářských konstrukcí plošné (plné) včetně přebroušení tmelených míst, tmelem disperzním akrylátovým nebo latexovým</t>
  </si>
  <si>
    <t>1916586375</t>
  </si>
  <si>
    <t>https://podminky.urs.cz/item/CS_URS_2024_01/783122131</t>
  </si>
  <si>
    <t>226</t>
  </si>
  <si>
    <t>783162201</t>
  </si>
  <si>
    <t>Dotmelení skleněných výplní truhlářských konstrukcí tmelem sklenářským</t>
  </si>
  <si>
    <t>2137987222</t>
  </si>
  <si>
    <t>https://podminky.urs.cz/item/CS_URS_2024_01/783162201</t>
  </si>
  <si>
    <t>227</t>
  </si>
  <si>
    <t>783301303</t>
  </si>
  <si>
    <t>Příprava podkladu zámečnických konstrukcí před provedením nátěru odrezivění odrezovačem bezoplachovým</t>
  </si>
  <si>
    <t>-1738896345</t>
  </si>
  <si>
    <t>https://podminky.urs.cz/item/CS_URS_2024_01/783301303</t>
  </si>
  <si>
    <t>1,2+1,4+1,6*2+1,8" zárubně</t>
  </si>
  <si>
    <t>228</t>
  </si>
  <si>
    <t>783301313</t>
  </si>
  <si>
    <t>Příprava podkladu zámečnických konstrukcí před provedením nátěru odmaštění odmašťovačem ředidlovým</t>
  </si>
  <si>
    <t>1602349316</t>
  </si>
  <si>
    <t>https://podminky.urs.cz/item/CS_URS_2024_01/783301313</t>
  </si>
  <si>
    <t>229</t>
  </si>
  <si>
    <t>783315101</t>
  </si>
  <si>
    <t>Mezinátěr zámečnických konstrukcí jednonásobný syntetický standardní</t>
  </si>
  <si>
    <t>154919266</t>
  </si>
  <si>
    <t>https://podminky.urs.cz/item/CS_URS_2024_01/783315101</t>
  </si>
  <si>
    <t>230</t>
  </si>
  <si>
    <t>783317101</t>
  </si>
  <si>
    <t>Krycí nátěr (email) zámečnických konstrukcí jednonásobný syntetický standardní</t>
  </si>
  <si>
    <t>1238994643</t>
  </si>
  <si>
    <t>https://podminky.urs.cz/item/CS_URS_2024_01/783317101</t>
  </si>
  <si>
    <t>231</t>
  </si>
  <si>
    <t>783322101</t>
  </si>
  <si>
    <t>Tmelení zámečnických konstrukcí včetně přebroušení tmelených míst, tmelem disperzním akrylátovým nebo latexovým</t>
  </si>
  <si>
    <t>855216146</t>
  </si>
  <si>
    <t>https://podminky.urs.cz/item/CS_URS_2024_01/783322101</t>
  </si>
  <si>
    <t>784</t>
  </si>
  <si>
    <t>Dokončovací práce - malby a tapety</t>
  </si>
  <si>
    <t>232</t>
  </si>
  <si>
    <t>784111001</t>
  </si>
  <si>
    <t>Oprášení (ometení) podkladu v místnostech výšky do 3,80 m</t>
  </si>
  <si>
    <t>1418849501</t>
  </si>
  <si>
    <t>https://podminky.urs.cz/item/CS_URS_2024_01/784111001</t>
  </si>
  <si>
    <t>233</t>
  </si>
  <si>
    <t>784111031</t>
  </si>
  <si>
    <t>Omytí podkladu omytí v místnostech výšky do 3,80 m</t>
  </si>
  <si>
    <t>-314062306</t>
  </si>
  <si>
    <t>https://podminky.urs.cz/item/CS_URS_2024_01/784111031</t>
  </si>
  <si>
    <t>234</t>
  </si>
  <si>
    <t>784121001</t>
  </si>
  <si>
    <t>Oškrabání malby v místnostech výšky do 3,80 m</t>
  </si>
  <si>
    <t>2060635771</t>
  </si>
  <si>
    <t>https://podminky.urs.cz/item/CS_URS_2024_01/784121001</t>
  </si>
  <si>
    <t>235</t>
  </si>
  <si>
    <t>784151011</t>
  </si>
  <si>
    <t>Izolování izolačními barvami vodou ředitelnými dvojnásobné v místnostech výšky do 3,80 m</t>
  </si>
  <si>
    <t>-513977102</t>
  </si>
  <si>
    <t>https://podminky.urs.cz/item/CS_URS_2024_01/784151011</t>
  </si>
  <si>
    <t>236</t>
  </si>
  <si>
    <t>784171101</t>
  </si>
  <si>
    <t>Zakrytí nemalovaných ploch (materiál ve specifikaci) včetně pozdějšího odkrytí podlah</t>
  </si>
  <si>
    <t>1704798979</t>
  </si>
  <si>
    <t>https://podminky.urs.cz/item/CS_URS_2024_01/784171101</t>
  </si>
  <si>
    <t>237</t>
  </si>
  <si>
    <t>58124842</t>
  </si>
  <si>
    <t>fólie pro malířské potřeby zakrývací tl 7µ 4x5m</t>
  </si>
  <si>
    <t>1244738813</t>
  </si>
  <si>
    <t>46,6666666666667*1,05 'Přepočtené koeficientem množství</t>
  </si>
  <si>
    <t>238</t>
  </si>
  <si>
    <t>784181131</t>
  </si>
  <si>
    <t>Penetrace podkladu jednonásobná fungicidní akrylátová bezbarvá v místnostech výšky do 3,80 m</t>
  </si>
  <si>
    <t>192759528</t>
  </si>
  <si>
    <t>https://podminky.urs.cz/item/CS_URS_2024_01/784181131</t>
  </si>
  <si>
    <t>239</t>
  </si>
  <si>
    <t>784325231</t>
  </si>
  <si>
    <t>Provedení silikátové maby dvojnásobných v místnostech výšky do 3,80 m</t>
  </si>
  <si>
    <t>1758808436</t>
  </si>
  <si>
    <t>https://podminky.urs.cz/item/CS_URS_2024_01/784325231</t>
  </si>
  <si>
    <t>787</t>
  </si>
  <si>
    <t>Dokončovací práce - zasklívání</t>
  </si>
  <si>
    <t>240</t>
  </si>
  <si>
    <t>787601931</t>
  </si>
  <si>
    <t>Zasklívání oken a dveří přetmelení s odstraněním starého tmelu a za zasklení plochy do 0,10 m2 sklem tl. 2 až 6 mm bez drátěné vložky</t>
  </si>
  <si>
    <t>770064120</t>
  </si>
  <si>
    <t>https://podminky.urs.cz/item/CS_URS_2024_01/787601931</t>
  </si>
  <si>
    <t>VRN</t>
  </si>
  <si>
    <t>Vedlejší rozpočtové náklady</t>
  </si>
  <si>
    <t>VRN1</t>
  </si>
  <si>
    <t>Průzkumné, geodetické a projektové práce</t>
  </si>
  <si>
    <t>241</t>
  </si>
  <si>
    <t>013002000</t>
  </si>
  <si>
    <t>Projektové práce - skutečné provedení</t>
  </si>
  <si>
    <t>1024</t>
  </si>
  <si>
    <t>-743692741</t>
  </si>
  <si>
    <t>https://podminky.urs.cz/item/CS_URS_2024_01/013002000</t>
  </si>
  <si>
    <t>VRN2</t>
  </si>
  <si>
    <t>Příprava staveniště</t>
  </si>
  <si>
    <t>242</t>
  </si>
  <si>
    <t>024003001</t>
  </si>
  <si>
    <t>Stěhování původního nábytku (kuchyňská linka, vestavěné skříně, ostatní nábytek)</t>
  </si>
  <si>
    <t>Soub.</t>
  </si>
  <si>
    <t>-1581241402</t>
  </si>
  <si>
    <t>https://podminky.urs.cz/item/CS_URS_2024_01/024003001</t>
  </si>
  <si>
    <t>VRN6</t>
  </si>
  <si>
    <t>Územní vlivy</t>
  </si>
  <si>
    <t>243</t>
  </si>
  <si>
    <t>065002000</t>
  </si>
  <si>
    <t>Mimostaveništní doprava materiálů</t>
  </si>
  <si>
    <t>-391798623</t>
  </si>
  <si>
    <t>https://podminky.urs.cz/item/CS_URS_2024_01/065002000</t>
  </si>
  <si>
    <t>VRN7</t>
  </si>
  <si>
    <t>Provozní vlivy</t>
  </si>
  <si>
    <t>244</t>
  </si>
  <si>
    <t>070001000</t>
  </si>
  <si>
    <t>514374310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</si>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</sst>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2272225" TargetMode="External" /><Relationship Id="rId2" Type="http://schemas.openxmlformats.org/officeDocument/2006/relationships/hyperlink" Target="https://podminky.urs.cz/item/CS_URS_2024_01/342272245" TargetMode="External" /><Relationship Id="rId3" Type="http://schemas.openxmlformats.org/officeDocument/2006/relationships/hyperlink" Target="https://podminky.urs.cz/item/CS_URS_2024_01/342291111" TargetMode="External" /><Relationship Id="rId4" Type="http://schemas.openxmlformats.org/officeDocument/2006/relationships/hyperlink" Target="https://podminky.urs.cz/item/CS_URS_2024_01/342291121" TargetMode="External" /><Relationship Id="rId5" Type="http://schemas.openxmlformats.org/officeDocument/2006/relationships/hyperlink" Target="https://podminky.urs.cz/item/CS_URS_2024_01/346244352" TargetMode="External" /><Relationship Id="rId6" Type="http://schemas.openxmlformats.org/officeDocument/2006/relationships/hyperlink" Target="https://podminky.urs.cz/item/CS_URS_2024_01/611131121" TargetMode="External" /><Relationship Id="rId7" Type="http://schemas.openxmlformats.org/officeDocument/2006/relationships/hyperlink" Target="https://podminky.urs.cz/item/CS_URS_2024_01/611142001" TargetMode="External" /><Relationship Id="rId8" Type="http://schemas.openxmlformats.org/officeDocument/2006/relationships/hyperlink" Target="https://podminky.urs.cz/item/CS_URS_2024_01/611321131" TargetMode="External" /><Relationship Id="rId9" Type="http://schemas.openxmlformats.org/officeDocument/2006/relationships/hyperlink" Target="https://podminky.urs.cz/item/CS_URS_2024_01/612131121" TargetMode="External" /><Relationship Id="rId10" Type="http://schemas.openxmlformats.org/officeDocument/2006/relationships/hyperlink" Target="https://podminky.urs.cz/item/CS_URS_2024_01/612135101" TargetMode="External" /><Relationship Id="rId11" Type="http://schemas.openxmlformats.org/officeDocument/2006/relationships/hyperlink" Target="https://podminky.urs.cz/item/CS_URS_2024_01/612142001" TargetMode="External" /><Relationship Id="rId12" Type="http://schemas.openxmlformats.org/officeDocument/2006/relationships/hyperlink" Target="https://podminky.urs.cz/item/CS_URS_2024_01/612311131" TargetMode="External" /><Relationship Id="rId13" Type="http://schemas.openxmlformats.org/officeDocument/2006/relationships/hyperlink" Target="https://podminky.urs.cz/item/CS_URS_2024_01/612321121" TargetMode="External" /><Relationship Id="rId14" Type="http://schemas.openxmlformats.org/officeDocument/2006/relationships/hyperlink" Target="https://podminky.urs.cz/item/CS_URS_2024_01/612321141" TargetMode="External" /><Relationship Id="rId15" Type="http://schemas.openxmlformats.org/officeDocument/2006/relationships/hyperlink" Target="https://podminky.urs.cz/item/CS_URS_2024_01/612321191" TargetMode="External" /><Relationship Id="rId16" Type="http://schemas.openxmlformats.org/officeDocument/2006/relationships/hyperlink" Target="https://podminky.urs.cz/item/CS_URS_2024_01/619991011" TargetMode="External" /><Relationship Id="rId17" Type="http://schemas.openxmlformats.org/officeDocument/2006/relationships/hyperlink" Target="https://podminky.urs.cz/item/CS_URS_2024_01/619995001" TargetMode="External" /><Relationship Id="rId18" Type="http://schemas.openxmlformats.org/officeDocument/2006/relationships/hyperlink" Target="https://podminky.urs.cz/item/CS_URS_2024_01/632451111" TargetMode="External" /><Relationship Id="rId19" Type="http://schemas.openxmlformats.org/officeDocument/2006/relationships/hyperlink" Target="https://podminky.urs.cz/item/CS_URS_2024_01/949101111" TargetMode="External" /><Relationship Id="rId20" Type="http://schemas.openxmlformats.org/officeDocument/2006/relationships/hyperlink" Target="https://podminky.urs.cz/item/CS_URS_2024_01/952901105" TargetMode="External" /><Relationship Id="rId21" Type="http://schemas.openxmlformats.org/officeDocument/2006/relationships/hyperlink" Target="https://podminky.urs.cz/item/CS_URS_2024_01/952901114" TargetMode="External" /><Relationship Id="rId22" Type="http://schemas.openxmlformats.org/officeDocument/2006/relationships/hyperlink" Target="https://podminky.urs.cz/item/CS_URS_2024_01/952902031" TargetMode="External" /><Relationship Id="rId23" Type="http://schemas.openxmlformats.org/officeDocument/2006/relationships/hyperlink" Target="https://podminky.urs.cz/item/CS_URS_2024_01/962031132" TargetMode="External" /><Relationship Id="rId24" Type="http://schemas.openxmlformats.org/officeDocument/2006/relationships/hyperlink" Target="https://podminky.urs.cz/item/CS_URS_2024_01/965046111" TargetMode="External" /><Relationship Id="rId25" Type="http://schemas.openxmlformats.org/officeDocument/2006/relationships/hyperlink" Target="https://podminky.urs.cz/item/CS_URS_2024_01/968062245" TargetMode="External" /><Relationship Id="rId26" Type="http://schemas.openxmlformats.org/officeDocument/2006/relationships/hyperlink" Target="https://podminky.urs.cz/item/CS_URS_2024_01/974031121" TargetMode="External" /><Relationship Id="rId27" Type="http://schemas.openxmlformats.org/officeDocument/2006/relationships/hyperlink" Target="https://podminky.urs.cz/item/CS_URS_2024_01/974031132" TargetMode="External" /><Relationship Id="rId28" Type="http://schemas.openxmlformats.org/officeDocument/2006/relationships/hyperlink" Target="https://podminky.urs.cz/item/CS_URS_2024_01/977343111" TargetMode="External" /><Relationship Id="rId29" Type="http://schemas.openxmlformats.org/officeDocument/2006/relationships/hyperlink" Target="https://podminky.urs.cz/item/CS_URS_2024_01/977343212" TargetMode="External" /><Relationship Id="rId30" Type="http://schemas.openxmlformats.org/officeDocument/2006/relationships/hyperlink" Target="https://podminky.urs.cz/item/CS_URS_2024_01/978021191" TargetMode="External" /><Relationship Id="rId31" Type="http://schemas.openxmlformats.org/officeDocument/2006/relationships/hyperlink" Target="https://podminky.urs.cz/item/CS_URS_2024_01/978023411" TargetMode="External" /><Relationship Id="rId32" Type="http://schemas.openxmlformats.org/officeDocument/2006/relationships/hyperlink" Target="https://podminky.urs.cz/item/CS_URS_2024_01/978035117" TargetMode="External" /><Relationship Id="rId33" Type="http://schemas.openxmlformats.org/officeDocument/2006/relationships/hyperlink" Target="https://podminky.urs.cz/item/CS_URS_2024_01/997002511" TargetMode="External" /><Relationship Id="rId34" Type="http://schemas.openxmlformats.org/officeDocument/2006/relationships/hyperlink" Target="https://podminky.urs.cz/item/CS_URS_2024_01/997002519" TargetMode="External" /><Relationship Id="rId35" Type="http://schemas.openxmlformats.org/officeDocument/2006/relationships/hyperlink" Target="https://podminky.urs.cz/item/CS_URS_2024_01/997002611" TargetMode="External" /><Relationship Id="rId36" Type="http://schemas.openxmlformats.org/officeDocument/2006/relationships/hyperlink" Target="https://podminky.urs.cz/item/CS_URS_2024_01/997013151" TargetMode="External" /><Relationship Id="rId37" Type="http://schemas.openxmlformats.org/officeDocument/2006/relationships/hyperlink" Target="https://podminky.urs.cz/item/CS_URS_2024_01/997013219" TargetMode="External" /><Relationship Id="rId38" Type="http://schemas.openxmlformats.org/officeDocument/2006/relationships/hyperlink" Target="https://podminky.urs.cz/item/CS_URS_2024_01/997013609" TargetMode="External" /><Relationship Id="rId39" Type="http://schemas.openxmlformats.org/officeDocument/2006/relationships/hyperlink" Target="https://podminky.urs.cz/item/CS_URS_2024_01/997013813" TargetMode="External" /><Relationship Id="rId40" Type="http://schemas.openxmlformats.org/officeDocument/2006/relationships/hyperlink" Target="https://podminky.urs.cz/item/CS_URS_2024_01/998018001" TargetMode="External" /><Relationship Id="rId41" Type="http://schemas.openxmlformats.org/officeDocument/2006/relationships/hyperlink" Target="https://podminky.urs.cz/item/CS_URS_2024_01/711113117" TargetMode="External" /><Relationship Id="rId42" Type="http://schemas.openxmlformats.org/officeDocument/2006/relationships/hyperlink" Target="https://podminky.urs.cz/item/CS_URS_2024_01/711113127" TargetMode="External" /><Relationship Id="rId43" Type="http://schemas.openxmlformats.org/officeDocument/2006/relationships/hyperlink" Target="https://podminky.urs.cz/item/CS_URS_2024_01/711199101" TargetMode="External" /><Relationship Id="rId44" Type="http://schemas.openxmlformats.org/officeDocument/2006/relationships/hyperlink" Target="https://podminky.urs.cz/item/CS_URS_2024_01/998711201" TargetMode="External" /><Relationship Id="rId45" Type="http://schemas.openxmlformats.org/officeDocument/2006/relationships/hyperlink" Target="https://podminky.urs.cz/item/CS_URS_2024_01/721174043" TargetMode="External" /><Relationship Id="rId46" Type="http://schemas.openxmlformats.org/officeDocument/2006/relationships/hyperlink" Target="https://podminky.urs.cz/item/CS_URS_2024_01/721174045" TargetMode="External" /><Relationship Id="rId47" Type="http://schemas.openxmlformats.org/officeDocument/2006/relationships/hyperlink" Target="https://podminky.urs.cz/item/CS_URS_2024_01/721194105" TargetMode="External" /><Relationship Id="rId48" Type="http://schemas.openxmlformats.org/officeDocument/2006/relationships/hyperlink" Target="https://podminky.urs.cz/item/CS_URS_2024_01/721212122" TargetMode="External" /><Relationship Id="rId49" Type="http://schemas.openxmlformats.org/officeDocument/2006/relationships/hyperlink" Target="https://podminky.urs.cz/item/CS_URS_2024_01/721229111" TargetMode="External" /><Relationship Id="rId50" Type="http://schemas.openxmlformats.org/officeDocument/2006/relationships/hyperlink" Target="https://podminky.urs.cz/item/CS_URS_2024_01/721290111" TargetMode="External" /><Relationship Id="rId51" Type="http://schemas.openxmlformats.org/officeDocument/2006/relationships/hyperlink" Target="https://podminky.urs.cz/item/CS_URS_2024_01/998721201" TargetMode="External" /><Relationship Id="rId52" Type="http://schemas.openxmlformats.org/officeDocument/2006/relationships/hyperlink" Target="https://podminky.urs.cz/item/CS_URS_2024_01/998722201" TargetMode="External" /><Relationship Id="rId53" Type="http://schemas.openxmlformats.org/officeDocument/2006/relationships/hyperlink" Target="https://podminky.urs.cz/item/CS_URS_2024_01/723181013" TargetMode="External" /><Relationship Id="rId54" Type="http://schemas.openxmlformats.org/officeDocument/2006/relationships/hyperlink" Target="https://podminky.urs.cz/item/CS_URS_2024_01/723190108" TargetMode="External" /><Relationship Id="rId55" Type="http://schemas.openxmlformats.org/officeDocument/2006/relationships/hyperlink" Target="https://podminky.urs.cz/item/CS_URS_2024_01/723230103" TargetMode="External" /><Relationship Id="rId56" Type="http://schemas.openxmlformats.org/officeDocument/2006/relationships/hyperlink" Target="https://podminky.urs.cz/item/CS_URS_2024_01/731200823" TargetMode="External" /><Relationship Id="rId57" Type="http://schemas.openxmlformats.org/officeDocument/2006/relationships/hyperlink" Target="https://podminky.urs.cz/item/CS_URS_2024_01/725659102" TargetMode="External" /><Relationship Id="rId58" Type="http://schemas.openxmlformats.org/officeDocument/2006/relationships/hyperlink" Target="https://podminky.urs.cz/item/CS_URS_2024_01/998723201" TargetMode="External" /><Relationship Id="rId59" Type="http://schemas.openxmlformats.org/officeDocument/2006/relationships/hyperlink" Target="https://podminky.urs.cz/item/CS_URS_2024_01/725112022" TargetMode="External" /><Relationship Id="rId60" Type="http://schemas.openxmlformats.org/officeDocument/2006/relationships/hyperlink" Target="https://podminky.urs.cz/item/CS_URS_2024_01/725211601" TargetMode="External" /><Relationship Id="rId61" Type="http://schemas.openxmlformats.org/officeDocument/2006/relationships/hyperlink" Target="https://podminky.urs.cz/item/CS_URS_2024_01/725220908" TargetMode="External" /><Relationship Id="rId62" Type="http://schemas.openxmlformats.org/officeDocument/2006/relationships/hyperlink" Target="https://podminky.urs.cz/item/CS_URS_2024_01/725241127" TargetMode="External" /><Relationship Id="rId63" Type="http://schemas.openxmlformats.org/officeDocument/2006/relationships/hyperlink" Target="https://podminky.urs.cz/item/CS_URS_2024_01/725244155" TargetMode="External" /><Relationship Id="rId64" Type="http://schemas.openxmlformats.org/officeDocument/2006/relationships/hyperlink" Target="https://podminky.urs.cz/item/CS_URS_2024_01/725530823" TargetMode="External" /><Relationship Id="rId65" Type="http://schemas.openxmlformats.org/officeDocument/2006/relationships/hyperlink" Target="https://podminky.urs.cz/item/CS_URS_2024_01/725532116" TargetMode="External" /><Relationship Id="rId66" Type="http://schemas.openxmlformats.org/officeDocument/2006/relationships/hyperlink" Target="https://podminky.urs.cz/item/CS_URS_2024_01/725820801" TargetMode="External" /><Relationship Id="rId67" Type="http://schemas.openxmlformats.org/officeDocument/2006/relationships/hyperlink" Target="https://podminky.urs.cz/item/CS_URS_2024_01/725829111" TargetMode="External" /><Relationship Id="rId68" Type="http://schemas.openxmlformats.org/officeDocument/2006/relationships/hyperlink" Target="https://podminky.urs.cz/item/CS_URS_2024_01/725829131.1" TargetMode="External" /><Relationship Id="rId69" Type="http://schemas.openxmlformats.org/officeDocument/2006/relationships/hyperlink" Target="https://podminky.urs.cz/item/CS_URS_2024_01/725839101" TargetMode="External" /><Relationship Id="rId70" Type="http://schemas.openxmlformats.org/officeDocument/2006/relationships/hyperlink" Target="https://podminky.urs.cz/item/CS_URS_2024_01/725869218" TargetMode="External" /><Relationship Id="rId71" Type="http://schemas.openxmlformats.org/officeDocument/2006/relationships/hyperlink" Target="https://podminky.urs.cz/item/CS_URS_2024_01/998725201" TargetMode="External" /><Relationship Id="rId72" Type="http://schemas.openxmlformats.org/officeDocument/2006/relationships/hyperlink" Target="https://podminky.urs.cz/item/CS_URS_2024_01/998726211" TargetMode="External" /><Relationship Id="rId73" Type="http://schemas.openxmlformats.org/officeDocument/2006/relationships/hyperlink" Target="https://podminky.urs.cz/item/CS_URS_2024_01/732294331" TargetMode="External" /><Relationship Id="rId74" Type="http://schemas.openxmlformats.org/officeDocument/2006/relationships/hyperlink" Target="https://podminky.urs.cz/item/CS_URS_2024_01/998732201" TargetMode="External" /><Relationship Id="rId75" Type="http://schemas.openxmlformats.org/officeDocument/2006/relationships/hyperlink" Target="https://podminky.urs.cz/item/CS_URS_2024_01/741125811" TargetMode="External" /><Relationship Id="rId76" Type="http://schemas.openxmlformats.org/officeDocument/2006/relationships/hyperlink" Target="https://podminky.urs.cz/item/CS_URS_2024_01/741136201" TargetMode="External" /><Relationship Id="rId77" Type="http://schemas.openxmlformats.org/officeDocument/2006/relationships/hyperlink" Target="https://podminky.urs.cz/item/CS_URS_2024_01/998741201" TargetMode="External" /><Relationship Id="rId78" Type="http://schemas.openxmlformats.org/officeDocument/2006/relationships/hyperlink" Target="https://podminky.urs.cz/item/CS_URS_2024_01/998742201" TargetMode="External" /><Relationship Id="rId79" Type="http://schemas.openxmlformats.org/officeDocument/2006/relationships/hyperlink" Target="https://podminky.urs.cz/item/CS_URS_2024_01/998751201" TargetMode="External" /><Relationship Id="rId80" Type="http://schemas.openxmlformats.org/officeDocument/2006/relationships/hyperlink" Target="https://podminky.urs.cz/item/CS_URS_2024_01/762522811" TargetMode="External" /><Relationship Id="rId81" Type="http://schemas.openxmlformats.org/officeDocument/2006/relationships/hyperlink" Target="https://podminky.urs.cz/item/CS_URS_2024_01/762812811" TargetMode="External" /><Relationship Id="rId82" Type="http://schemas.openxmlformats.org/officeDocument/2006/relationships/hyperlink" Target="https://podminky.urs.cz/item/CS_URS_2024_01/998762201" TargetMode="External" /><Relationship Id="rId83" Type="http://schemas.openxmlformats.org/officeDocument/2006/relationships/hyperlink" Target="https://podminky.urs.cz/item/CS_URS_2024_01/998763200" TargetMode="External" /><Relationship Id="rId84" Type="http://schemas.openxmlformats.org/officeDocument/2006/relationships/hyperlink" Target="https://podminky.urs.cz/item/CS_URS_2024_01/766231821" TargetMode="External" /><Relationship Id="rId85" Type="http://schemas.openxmlformats.org/officeDocument/2006/relationships/hyperlink" Target="https://podminky.urs.cz/item/CS_URS_2024_01/766491851" TargetMode="External" /><Relationship Id="rId86" Type="http://schemas.openxmlformats.org/officeDocument/2006/relationships/hyperlink" Target="https://podminky.urs.cz/item/CS_URS_2024_01/766622861" TargetMode="External" /><Relationship Id="rId87" Type="http://schemas.openxmlformats.org/officeDocument/2006/relationships/hyperlink" Target="https://podminky.urs.cz/item/CS_URS_2024_01/766623911" TargetMode="External" /><Relationship Id="rId88" Type="http://schemas.openxmlformats.org/officeDocument/2006/relationships/hyperlink" Target="https://podminky.urs.cz/item/CS_URS_2024_01/766661921" TargetMode="External" /><Relationship Id="rId89" Type="http://schemas.openxmlformats.org/officeDocument/2006/relationships/hyperlink" Target="https://podminky.urs.cz/item/CS_URS_2024_01/766691510" TargetMode="External" /><Relationship Id="rId90" Type="http://schemas.openxmlformats.org/officeDocument/2006/relationships/hyperlink" Target="https://podminky.urs.cz/item/CS_URS_2024_01/766691914" TargetMode="External" /><Relationship Id="rId91" Type="http://schemas.openxmlformats.org/officeDocument/2006/relationships/hyperlink" Target="https://podminky.urs.cz/item/CS_URS_2024_01/766811222" TargetMode="External" /><Relationship Id="rId92" Type="http://schemas.openxmlformats.org/officeDocument/2006/relationships/hyperlink" Target="https://podminky.urs.cz/item/CS_URS_2024_01/766811223" TargetMode="External" /><Relationship Id="rId93" Type="http://schemas.openxmlformats.org/officeDocument/2006/relationships/hyperlink" Target="https://podminky.urs.cz/item/CS_URS_2024_01/766812840" TargetMode="External" /><Relationship Id="rId94" Type="http://schemas.openxmlformats.org/officeDocument/2006/relationships/hyperlink" Target="https://podminky.urs.cz/item/CS_URS_2024_01/766825811" TargetMode="External" /><Relationship Id="rId95" Type="http://schemas.openxmlformats.org/officeDocument/2006/relationships/hyperlink" Target="https://podminky.urs.cz/item/CS_URS_2024_01/998766201" TargetMode="External" /><Relationship Id="rId96" Type="http://schemas.openxmlformats.org/officeDocument/2006/relationships/hyperlink" Target="https://podminky.urs.cz/item/CS_URS_2024_01/767612915" TargetMode="External" /><Relationship Id="rId97" Type="http://schemas.openxmlformats.org/officeDocument/2006/relationships/hyperlink" Target="https://podminky.urs.cz/item/CS_URS_2024_01/998767201" TargetMode="External" /><Relationship Id="rId98" Type="http://schemas.openxmlformats.org/officeDocument/2006/relationships/hyperlink" Target="https://podminky.urs.cz/item/CS_URS_2024_01/771151013" TargetMode="External" /><Relationship Id="rId99" Type="http://schemas.openxmlformats.org/officeDocument/2006/relationships/hyperlink" Target="https://podminky.urs.cz/item/CS_URS_2024_01/771591115" TargetMode="External" /><Relationship Id="rId100" Type="http://schemas.openxmlformats.org/officeDocument/2006/relationships/hyperlink" Target="https://podminky.urs.cz/item/CS_URS_2024_01/771592011" TargetMode="External" /><Relationship Id="rId101" Type="http://schemas.openxmlformats.org/officeDocument/2006/relationships/hyperlink" Target="https://podminky.urs.cz/item/CS_URS_2024_01/998771201" TargetMode="External" /><Relationship Id="rId102" Type="http://schemas.openxmlformats.org/officeDocument/2006/relationships/hyperlink" Target="https://podminky.urs.cz/item/CS_URS_2024_01/775411810" TargetMode="External" /><Relationship Id="rId103" Type="http://schemas.openxmlformats.org/officeDocument/2006/relationships/hyperlink" Target="https://podminky.urs.cz/item/CS_URS_2024_01/775413320" TargetMode="External" /><Relationship Id="rId104" Type="http://schemas.openxmlformats.org/officeDocument/2006/relationships/hyperlink" Target="https://podminky.urs.cz/item/CS_URS_2024_01/775510953" TargetMode="External" /><Relationship Id="rId105" Type="http://schemas.openxmlformats.org/officeDocument/2006/relationships/hyperlink" Target="https://podminky.urs.cz/item/CS_URS_2024_01/775511810" TargetMode="External" /><Relationship Id="rId106" Type="http://schemas.openxmlformats.org/officeDocument/2006/relationships/hyperlink" Target="https://podminky.urs.cz/item/CS_URS_2024_01/775591905" TargetMode="External" /><Relationship Id="rId107" Type="http://schemas.openxmlformats.org/officeDocument/2006/relationships/hyperlink" Target="https://podminky.urs.cz/item/CS_URS_2024_01/775591919" TargetMode="External" /><Relationship Id="rId108" Type="http://schemas.openxmlformats.org/officeDocument/2006/relationships/hyperlink" Target="https://podminky.urs.cz/item/CS_URS_2024_01/775591920" TargetMode="External" /><Relationship Id="rId109" Type="http://schemas.openxmlformats.org/officeDocument/2006/relationships/hyperlink" Target="https://podminky.urs.cz/item/CS_URS_2024_01/775591921" TargetMode="External" /><Relationship Id="rId110" Type="http://schemas.openxmlformats.org/officeDocument/2006/relationships/hyperlink" Target="https://podminky.urs.cz/item/CS_URS_2024_01/775591922" TargetMode="External" /><Relationship Id="rId111" Type="http://schemas.openxmlformats.org/officeDocument/2006/relationships/hyperlink" Target="https://podminky.urs.cz/item/CS_URS_2024_01/775591926" TargetMode="External" /><Relationship Id="rId112" Type="http://schemas.openxmlformats.org/officeDocument/2006/relationships/hyperlink" Target="https://podminky.urs.cz/item/CS_URS_2024_01/998775201" TargetMode="External" /><Relationship Id="rId113" Type="http://schemas.openxmlformats.org/officeDocument/2006/relationships/hyperlink" Target="https://podminky.urs.cz/item/CS_URS_2024_01/776111116" TargetMode="External" /><Relationship Id="rId114" Type="http://schemas.openxmlformats.org/officeDocument/2006/relationships/hyperlink" Target="https://podminky.urs.cz/item/CS_URS_2024_01/776141112" TargetMode="External" /><Relationship Id="rId115" Type="http://schemas.openxmlformats.org/officeDocument/2006/relationships/hyperlink" Target="https://podminky.urs.cz/item/CS_URS_2024_01/776410811" TargetMode="External" /><Relationship Id="rId116" Type="http://schemas.openxmlformats.org/officeDocument/2006/relationships/hyperlink" Target="https://podminky.urs.cz/item/CS_URS_2024_01/998776201" TargetMode="External" /><Relationship Id="rId117" Type="http://schemas.openxmlformats.org/officeDocument/2006/relationships/hyperlink" Target="https://podminky.urs.cz/item/CS_URS_2024_01/781471810" TargetMode="External" /><Relationship Id="rId118" Type="http://schemas.openxmlformats.org/officeDocument/2006/relationships/hyperlink" Target="https://podminky.urs.cz/item/CS_URS_2024_01/781491822" TargetMode="External" /><Relationship Id="rId119" Type="http://schemas.openxmlformats.org/officeDocument/2006/relationships/hyperlink" Target="https://podminky.urs.cz/item/CS_URS_2024_01/781493611" TargetMode="External" /><Relationship Id="rId120" Type="http://schemas.openxmlformats.org/officeDocument/2006/relationships/hyperlink" Target="https://podminky.urs.cz/item/CS_URS_2024_01/781495115" TargetMode="External" /><Relationship Id="rId121" Type="http://schemas.openxmlformats.org/officeDocument/2006/relationships/hyperlink" Target="https://podminky.urs.cz/item/CS_URS_2024_01/781495211" TargetMode="External" /><Relationship Id="rId122" Type="http://schemas.openxmlformats.org/officeDocument/2006/relationships/hyperlink" Target="https://podminky.urs.cz/item/CS_URS_2024_01/998781201" TargetMode="External" /><Relationship Id="rId123" Type="http://schemas.openxmlformats.org/officeDocument/2006/relationships/hyperlink" Target="https://podminky.urs.cz/item/CS_URS_2024_01/783000125" TargetMode="External" /><Relationship Id="rId124" Type="http://schemas.openxmlformats.org/officeDocument/2006/relationships/hyperlink" Target="https://podminky.urs.cz/item/CS_URS_2024_01/783101203" TargetMode="External" /><Relationship Id="rId125" Type="http://schemas.openxmlformats.org/officeDocument/2006/relationships/hyperlink" Target="https://podminky.urs.cz/item/CS_URS_2024_01/783101403" TargetMode="External" /><Relationship Id="rId126" Type="http://schemas.openxmlformats.org/officeDocument/2006/relationships/hyperlink" Target="https://podminky.urs.cz/item/CS_URS_2024_01/783106805" TargetMode="External" /><Relationship Id="rId127" Type="http://schemas.openxmlformats.org/officeDocument/2006/relationships/hyperlink" Target="https://podminky.urs.cz/item/CS_URS_2024_01/783114101" TargetMode="External" /><Relationship Id="rId128" Type="http://schemas.openxmlformats.org/officeDocument/2006/relationships/hyperlink" Target="https://podminky.urs.cz/item/CS_URS_2024_01/783117101" TargetMode="External" /><Relationship Id="rId129" Type="http://schemas.openxmlformats.org/officeDocument/2006/relationships/hyperlink" Target="https://podminky.urs.cz/item/CS_URS_2024_01/783122131" TargetMode="External" /><Relationship Id="rId130" Type="http://schemas.openxmlformats.org/officeDocument/2006/relationships/hyperlink" Target="https://podminky.urs.cz/item/CS_URS_2024_01/783162201" TargetMode="External" /><Relationship Id="rId131" Type="http://schemas.openxmlformats.org/officeDocument/2006/relationships/hyperlink" Target="https://podminky.urs.cz/item/CS_URS_2024_01/783301303" TargetMode="External" /><Relationship Id="rId132" Type="http://schemas.openxmlformats.org/officeDocument/2006/relationships/hyperlink" Target="https://podminky.urs.cz/item/CS_URS_2024_01/783301313" TargetMode="External" /><Relationship Id="rId133" Type="http://schemas.openxmlformats.org/officeDocument/2006/relationships/hyperlink" Target="https://podminky.urs.cz/item/CS_URS_2024_01/783315101" TargetMode="External" /><Relationship Id="rId134" Type="http://schemas.openxmlformats.org/officeDocument/2006/relationships/hyperlink" Target="https://podminky.urs.cz/item/CS_URS_2024_01/783317101" TargetMode="External" /><Relationship Id="rId135" Type="http://schemas.openxmlformats.org/officeDocument/2006/relationships/hyperlink" Target="https://podminky.urs.cz/item/CS_URS_2024_01/783322101" TargetMode="External" /><Relationship Id="rId136" Type="http://schemas.openxmlformats.org/officeDocument/2006/relationships/hyperlink" Target="https://podminky.urs.cz/item/CS_URS_2024_01/784111001" TargetMode="External" /><Relationship Id="rId137" Type="http://schemas.openxmlformats.org/officeDocument/2006/relationships/hyperlink" Target="https://podminky.urs.cz/item/CS_URS_2024_01/784111031" TargetMode="External" /><Relationship Id="rId138" Type="http://schemas.openxmlformats.org/officeDocument/2006/relationships/hyperlink" Target="https://podminky.urs.cz/item/CS_URS_2024_01/784121001" TargetMode="External" /><Relationship Id="rId139" Type="http://schemas.openxmlformats.org/officeDocument/2006/relationships/hyperlink" Target="https://podminky.urs.cz/item/CS_URS_2024_01/784151011" TargetMode="External" /><Relationship Id="rId140" Type="http://schemas.openxmlformats.org/officeDocument/2006/relationships/hyperlink" Target="https://podminky.urs.cz/item/CS_URS_2024_01/784171101" TargetMode="External" /><Relationship Id="rId141" Type="http://schemas.openxmlformats.org/officeDocument/2006/relationships/hyperlink" Target="https://podminky.urs.cz/item/CS_URS_2024_01/784181131" TargetMode="External" /><Relationship Id="rId142" Type="http://schemas.openxmlformats.org/officeDocument/2006/relationships/hyperlink" Target="https://podminky.urs.cz/item/CS_URS_2024_01/784325231" TargetMode="External" /><Relationship Id="rId143" Type="http://schemas.openxmlformats.org/officeDocument/2006/relationships/hyperlink" Target="https://podminky.urs.cz/item/CS_URS_2024_01/787601931" TargetMode="External" /><Relationship Id="rId144" Type="http://schemas.openxmlformats.org/officeDocument/2006/relationships/hyperlink" Target="https://podminky.urs.cz/item/CS_URS_2024_01/013002000" TargetMode="External" /><Relationship Id="rId145" Type="http://schemas.openxmlformats.org/officeDocument/2006/relationships/hyperlink" Target="https://podminky.urs.cz/item/CS_URS_2024_01/024003001" TargetMode="External" /><Relationship Id="rId146" Type="http://schemas.openxmlformats.org/officeDocument/2006/relationships/hyperlink" Target="https://podminky.urs.cz/item/CS_URS_2024_01/065002000" TargetMode="External" /><Relationship Id="rId1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240131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Městká část Praha 5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Praha 5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31. 1. 2024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MAPAMI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'240131 - 04 - U Santošky 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'240131 - 04 - U Santošky ...'!P112</f>
        <v>0</v>
      </c>
      <c r="AV55" s="123">
        <f>'240131 - 04 - U Santošky ...'!J33</f>
        <v>0</v>
      </c>
      <c r="AW55" s="123">
        <f>'240131 - 04 - U Santošky ...'!J34</f>
        <v>0</v>
      </c>
      <c r="AX55" s="123">
        <f>'240131 - 04 - U Santošky ...'!J35</f>
        <v>0</v>
      </c>
      <c r="AY55" s="123">
        <f>'240131 - 04 - U Santošky ...'!J36</f>
        <v>0</v>
      </c>
      <c r="AZ55" s="123">
        <f>'240131 - 04 - U Santošky ...'!F33</f>
        <v>0</v>
      </c>
      <c r="BA55" s="123">
        <f>'240131 - 04 - U Santošky ...'!F34</f>
        <v>0</v>
      </c>
      <c r="BB55" s="123">
        <f>'240131 - 04 - U Santošky ...'!F35</f>
        <v>0</v>
      </c>
      <c r="BC55" s="123">
        <f>'240131 - 04 - U Santošky ...'!F36</f>
        <v>0</v>
      </c>
      <c r="BD55" s="125">
        <f>'240131 - 04 - U Santošky 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79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stac0VH9r5+MMvFD/8Pl+P/Su/aPQNYnCXTYY+1Y03RlXizp6blNpHCZHHRdnRwGeke8joq79no63PNN00A7QQ==" hashValue="aOYGO76nxHgl2Hs9d2b27g6VS+4wyKAwGe0m4a8GStdxRJB5zbOSkJZP+sI/Wk0Pvs6kKOiZm/YlEFxwgIOqCA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131 - 04 - U Santošky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79</v>
      </c>
    </row>
    <row r="4" s="1" customFormat="1" ht="24.96" customHeight="1">
      <c r="B4" s="23"/>
      <c r="D4" s="129" t="s">
        <v>81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16.5" customHeight="1">
      <c r="B7" s="23"/>
      <c r="E7" s="132" t="str">
        <f>'Rekapitulace zakázky'!K6</f>
        <v>Městká část Praha 5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82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4" t="s">
        <v>83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zakázky'!AN8</f>
        <v>31. 1. 2024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tr">
        <f>IF('Rekapitulace zakázky'!AN10="","",'Rekapitulace zakázky'!AN10)</f>
        <v/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tr">
        <f>IF('Rekapitulace zakázky'!E11="","",'Rekapitulace zakázky'!E11)</f>
        <v xml:space="preserve"> </v>
      </c>
      <c r="F15" s="41"/>
      <c r="G15" s="41"/>
      <c r="H15" s="41"/>
      <c r="I15" s="131" t="s">
        <v>28</v>
      </c>
      <c r="J15" s="135" t="str">
        <f>IF('Rekapitulace zakázky'!AN11="","",'Rekapitulace zakázky'!AN11)</f>
        <v/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zakázky'!AN13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5"/>
      <c r="G18" s="135"/>
      <c r="H18" s="135"/>
      <c r="I18" s="131" t="s">
        <v>28</v>
      </c>
      <c r="J18" s="36" t="str">
        <f>'Rekapitulace zakázky'!AN14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tr">
        <f>IF('Rekapitulace zakázky'!AN16="","",'Rekapitulace zakázky'!AN16)</f>
        <v/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tr">
        <f>IF('Rekapitulace zakázky'!E17="","",'Rekapitulace zakázky'!E17)</f>
        <v xml:space="preserve"> </v>
      </c>
      <c r="F21" s="41"/>
      <c r="G21" s="41"/>
      <c r="H21" s="41"/>
      <c r="I21" s="131" t="s">
        <v>28</v>
      </c>
      <c r="J21" s="135" t="str">
        <f>IF('Rekapitulace zakázky'!AN17="","",'Rekapitulace zakázky'!AN17)</f>
        <v/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33</v>
      </c>
      <c r="E23" s="41"/>
      <c r="F23" s="41"/>
      <c r="G23" s="41"/>
      <c r="H23" s="41"/>
      <c r="I23" s="131" t="s">
        <v>26</v>
      </c>
      <c r="J23" s="135" t="s">
        <v>19</v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">
        <v>34</v>
      </c>
      <c r="F24" s="41"/>
      <c r="G24" s="41"/>
      <c r="H24" s="41"/>
      <c r="I24" s="131" t="s">
        <v>28</v>
      </c>
      <c r="J24" s="135" t="s">
        <v>19</v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35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37</v>
      </c>
      <c r="E30" s="41"/>
      <c r="F30" s="41"/>
      <c r="G30" s="41"/>
      <c r="H30" s="41"/>
      <c r="I30" s="41"/>
      <c r="J30" s="143">
        <f>ROUND(J112,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39</v>
      </c>
      <c r="G32" s="41"/>
      <c r="H32" s="41"/>
      <c r="I32" s="144" t="s">
        <v>38</v>
      </c>
      <c r="J32" s="144" t="s">
        <v>40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41</v>
      </c>
      <c r="E33" s="131" t="s">
        <v>42</v>
      </c>
      <c r="F33" s="146">
        <f>ROUND((SUM(BE112:BE618)),  2)</f>
        <v>0</v>
      </c>
      <c r="G33" s="41"/>
      <c r="H33" s="41"/>
      <c r="I33" s="147">
        <v>0.20999999999999999</v>
      </c>
      <c r="J33" s="146">
        <f>ROUND(((SUM(BE112:BE618))*I33),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43</v>
      </c>
      <c r="F34" s="146">
        <f>ROUND((SUM(BF112:BF618)),  2)</f>
        <v>0</v>
      </c>
      <c r="G34" s="41"/>
      <c r="H34" s="41"/>
      <c r="I34" s="147">
        <v>0.12</v>
      </c>
      <c r="J34" s="146">
        <f>ROUND(((SUM(BF112:BF618))*I34),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44</v>
      </c>
      <c r="F35" s="146">
        <f>ROUND((SUM(BG112:BG618)),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45</v>
      </c>
      <c r="F36" s="146">
        <f>ROUND((SUM(BH112:BH618)),  2)</f>
        <v>0</v>
      </c>
      <c r="G36" s="41"/>
      <c r="H36" s="41"/>
      <c r="I36" s="147">
        <v>0.12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46</v>
      </c>
      <c r="F37" s="146">
        <f>ROUND((SUM(BI112:BI618)),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84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59" t="str">
        <f>E7</f>
        <v>Městká část Praha 5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82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240131 - 04 - U Santošky 1132/15, byt 1132/3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5</v>
      </c>
      <c r="G52" s="43"/>
      <c r="H52" s="43"/>
      <c r="I52" s="35" t="s">
        <v>23</v>
      </c>
      <c r="J52" s="75" t="str">
        <f>IF(J12="","",J12)</f>
        <v>31. 1. 2024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MAPAMI s.r.o.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85</v>
      </c>
      <c r="D57" s="161"/>
      <c r="E57" s="161"/>
      <c r="F57" s="161"/>
      <c r="G57" s="161"/>
      <c r="H57" s="161"/>
      <c r="I57" s="161"/>
      <c r="J57" s="162" t="s">
        <v>86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69</v>
      </c>
      <c r="D59" s="43"/>
      <c r="E59" s="43"/>
      <c r="F59" s="43"/>
      <c r="G59" s="43"/>
      <c r="H59" s="43"/>
      <c r="I59" s="43"/>
      <c r="J59" s="105">
        <f>J112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87</v>
      </c>
    </row>
    <row r="60" s="9" customFormat="1" ht="24.96" customHeight="1">
      <c r="A60" s="9"/>
      <c r="B60" s="164"/>
      <c r="C60" s="165"/>
      <c r="D60" s="166" t="s">
        <v>88</v>
      </c>
      <c r="E60" s="167"/>
      <c r="F60" s="167"/>
      <c r="G60" s="167"/>
      <c r="H60" s="167"/>
      <c r="I60" s="167"/>
      <c r="J60" s="168">
        <f>J113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89</v>
      </c>
      <c r="E61" s="173"/>
      <c r="F61" s="173"/>
      <c r="G61" s="173"/>
      <c r="H61" s="173"/>
      <c r="I61" s="173"/>
      <c r="J61" s="174">
        <f>J114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90</v>
      </c>
      <c r="E62" s="173"/>
      <c r="F62" s="173"/>
      <c r="G62" s="173"/>
      <c r="H62" s="173"/>
      <c r="I62" s="173"/>
      <c r="J62" s="174">
        <f>J134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91</v>
      </c>
      <c r="E63" s="173"/>
      <c r="F63" s="173"/>
      <c r="G63" s="173"/>
      <c r="H63" s="173"/>
      <c r="I63" s="173"/>
      <c r="J63" s="174">
        <f>J169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92</v>
      </c>
      <c r="E64" s="173"/>
      <c r="F64" s="173"/>
      <c r="G64" s="173"/>
      <c r="H64" s="173"/>
      <c r="I64" s="173"/>
      <c r="J64" s="174">
        <f>J205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93</v>
      </c>
      <c r="E65" s="173"/>
      <c r="F65" s="173"/>
      <c r="G65" s="173"/>
      <c r="H65" s="173"/>
      <c r="I65" s="173"/>
      <c r="J65" s="174">
        <f>J221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94</v>
      </c>
      <c r="E66" s="167"/>
      <c r="F66" s="167"/>
      <c r="G66" s="167"/>
      <c r="H66" s="167"/>
      <c r="I66" s="167"/>
      <c r="J66" s="168">
        <f>J224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95</v>
      </c>
      <c r="E67" s="173"/>
      <c r="F67" s="173"/>
      <c r="G67" s="173"/>
      <c r="H67" s="173"/>
      <c r="I67" s="173"/>
      <c r="J67" s="174">
        <f>J225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96</v>
      </c>
      <c r="E68" s="173"/>
      <c r="F68" s="173"/>
      <c r="G68" s="173"/>
      <c r="H68" s="173"/>
      <c r="I68" s="173"/>
      <c r="J68" s="174">
        <f>J237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97</v>
      </c>
      <c r="E69" s="173"/>
      <c r="F69" s="173"/>
      <c r="G69" s="173"/>
      <c r="H69" s="173"/>
      <c r="I69" s="173"/>
      <c r="J69" s="174">
        <f>J253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98</v>
      </c>
      <c r="E70" s="173"/>
      <c r="F70" s="173"/>
      <c r="G70" s="173"/>
      <c r="H70" s="173"/>
      <c r="I70" s="173"/>
      <c r="J70" s="174">
        <f>J271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99</v>
      </c>
      <c r="E71" s="173"/>
      <c r="F71" s="173"/>
      <c r="G71" s="173"/>
      <c r="H71" s="173"/>
      <c r="I71" s="173"/>
      <c r="J71" s="174">
        <f>J286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100</v>
      </c>
      <c r="E72" s="173"/>
      <c r="F72" s="173"/>
      <c r="G72" s="173"/>
      <c r="H72" s="173"/>
      <c r="I72" s="173"/>
      <c r="J72" s="174">
        <f>J328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101</v>
      </c>
      <c r="E73" s="173"/>
      <c r="F73" s="173"/>
      <c r="G73" s="173"/>
      <c r="H73" s="173"/>
      <c r="I73" s="173"/>
      <c r="J73" s="174">
        <f>J332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102</v>
      </c>
      <c r="E74" s="173"/>
      <c r="F74" s="173"/>
      <c r="G74" s="173"/>
      <c r="H74" s="173"/>
      <c r="I74" s="173"/>
      <c r="J74" s="174">
        <f>J337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103</v>
      </c>
      <c r="E75" s="173"/>
      <c r="F75" s="173"/>
      <c r="G75" s="173"/>
      <c r="H75" s="173"/>
      <c r="I75" s="173"/>
      <c r="J75" s="174">
        <f>J375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104</v>
      </c>
      <c r="E76" s="173"/>
      <c r="F76" s="173"/>
      <c r="G76" s="173"/>
      <c r="H76" s="173"/>
      <c r="I76" s="173"/>
      <c r="J76" s="174">
        <f>J387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105</v>
      </c>
      <c r="E77" s="173"/>
      <c r="F77" s="173"/>
      <c r="G77" s="173"/>
      <c r="H77" s="173"/>
      <c r="I77" s="173"/>
      <c r="J77" s="174">
        <f>J394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106</v>
      </c>
      <c r="E78" s="173"/>
      <c r="F78" s="173"/>
      <c r="G78" s="173"/>
      <c r="H78" s="173"/>
      <c r="I78" s="173"/>
      <c r="J78" s="174">
        <f>J401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107</v>
      </c>
      <c r="E79" s="173"/>
      <c r="F79" s="173"/>
      <c r="G79" s="173"/>
      <c r="H79" s="173"/>
      <c r="I79" s="173"/>
      <c r="J79" s="174">
        <f>J406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108</v>
      </c>
      <c r="E80" s="173"/>
      <c r="F80" s="173"/>
      <c r="G80" s="173"/>
      <c r="H80" s="173"/>
      <c r="I80" s="173"/>
      <c r="J80" s="174">
        <f>J455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0"/>
      <c r="C81" s="171"/>
      <c r="D81" s="172" t="s">
        <v>109</v>
      </c>
      <c r="E81" s="173"/>
      <c r="F81" s="173"/>
      <c r="G81" s="173"/>
      <c r="H81" s="173"/>
      <c r="I81" s="173"/>
      <c r="J81" s="174">
        <f>J460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0"/>
      <c r="C82" s="171"/>
      <c r="D82" s="172" t="s">
        <v>110</v>
      </c>
      <c r="E82" s="173"/>
      <c r="F82" s="173"/>
      <c r="G82" s="173"/>
      <c r="H82" s="173"/>
      <c r="I82" s="173"/>
      <c r="J82" s="174">
        <f>J479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0"/>
      <c r="C83" s="171"/>
      <c r="D83" s="172" t="s">
        <v>111</v>
      </c>
      <c r="E83" s="173"/>
      <c r="F83" s="173"/>
      <c r="G83" s="173"/>
      <c r="H83" s="173"/>
      <c r="I83" s="173"/>
      <c r="J83" s="174">
        <f>J506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0"/>
      <c r="C84" s="171"/>
      <c r="D84" s="172" t="s">
        <v>112</v>
      </c>
      <c r="E84" s="173"/>
      <c r="F84" s="173"/>
      <c r="G84" s="173"/>
      <c r="H84" s="173"/>
      <c r="I84" s="173"/>
      <c r="J84" s="174">
        <f>J524</f>
        <v>0</v>
      </c>
      <c r="K84" s="171"/>
      <c r="L84" s="175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0"/>
      <c r="C85" s="171"/>
      <c r="D85" s="172" t="s">
        <v>113</v>
      </c>
      <c r="E85" s="173"/>
      <c r="F85" s="173"/>
      <c r="G85" s="173"/>
      <c r="H85" s="173"/>
      <c r="I85" s="173"/>
      <c r="J85" s="174">
        <f>J551</f>
        <v>0</v>
      </c>
      <c r="K85" s="171"/>
      <c r="L85" s="175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0"/>
      <c r="C86" s="171"/>
      <c r="D86" s="172" t="s">
        <v>114</v>
      </c>
      <c r="E86" s="173"/>
      <c r="F86" s="173"/>
      <c r="G86" s="173"/>
      <c r="H86" s="173"/>
      <c r="I86" s="173"/>
      <c r="J86" s="174">
        <f>J587</f>
        <v>0</v>
      </c>
      <c r="K86" s="171"/>
      <c r="L86" s="175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0"/>
      <c r="C87" s="171"/>
      <c r="D87" s="172" t="s">
        <v>115</v>
      </c>
      <c r="E87" s="173"/>
      <c r="F87" s="173"/>
      <c r="G87" s="173"/>
      <c r="H87" s="173"/>
      <c r="I87" s="173"/>
      <c r="J87" s="174">
        <f>J604</f>
        <v>0</v>
      </c>
      <c r="K87" s="171"/>
      <c r="L87" s="175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9" customFormat="1" ht="24.96" customHeight="1">
      <c r="A88" s="9"/>
      <c r="B88" s="164"/>
      <c r="C88" s="165"/>
      <c r="D88" s="166" t="s">
        <v>116</v>
      </c>
      <c r="E88" s="167"/>
      <c r="F88" s="167"/>
      <c r="G88" s="167"/>
      <c r="H88" s="167"/>
      <c r="I88" s="167"/>
      <c r="J88" s="168">
        <f>J607</f>
        <v>0</v>
      </c>
      <c r="K88" s="165"/>
      <c r="L88" s="16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10" customFormat="1" ht="19.92" customHeight="1">
      <c r="A89" s="10"/>
      <c r="B89" s="170"/>
      <c r="C89" s="171"/>
      <c r="D89" s="172" t="s">
        <v>117</v>
      </c>
      <c r="E89" s="173"/>
      <c r="F89" s="173"/>
      <c r="G89" s="173"/>
      <c r="H89" s="173"/>
      <c r="I89" s="173"/>
      <c r="J89" s="174">
        <f>J608</f>
        <v>0</v>
      </c>
      <c r="K89" s="171"/>
      <c r="L89" s="175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0"/>
      <c r="C90" s="171"/>
      <c r="D90" s="172" t="s">
        <v>118</v>
      </c>
      <c r="E90" s="173"/>
      <c r="F90" s="173"/>
      <c r="G90" s="173"/>
      <c r="H90" s="173"/>
      <c r="I90" s="173"/>
      <c r="J90" s="174">
        <f>J611</f>
        <v>0</v>
      </c>
      <c r="K90" s="171"/>
      <c r="L90" s="175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0"/>
      <c r="C91" s="171"/>
      <c r="D91" s="172" t="s">
        <v>119</v>
      </c>
      <c r="E91" s="173"/>
      <c r="F91" s="173"/>
      <c r="G91" s="173"/>
      <c r="H91" s="173"/>
      <c r="I91" s="173"/>
      <c r="J91" s="174">
        <f>J614</f>
        <v>0</v>
      </c>
      <c r="K91" s="171"/>
      <c r="L91" s="175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70"/>
      <c r="C92" s="171"/>
      <c r="D92" s="172" t="s">
        <v>120</v>
      </c>
      <c r="E92" s="173"/>
      <c r="F92" s="173"/>
      <c r="G92" s="173"/>
      <c r="H92" s="173"/>
      <c r="I92" s="173"/>
      <c r="J92" s="174">
        <f>J617</f>
        <v>0</v>
      </c>
      <c r="K92" s="171"/>
      <c r="L92" s="175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2" customFormat="1" ht="21.84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3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62"/>
      <c r="C94" s="63"/>
      <c r="D94" s="63"/>
      <c r="E94" s="63"/>
      <c r="F94" s="63"/>
      <c r="G94" s="63"/>
      <c r="H94" s="63"/>
      <c r="I94" s="63"/>
      <c r="J94" s="63"/>
      <c r="K94" s="63"/>
      <c r="L94" s="133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8" s="2" customFormat="1" ht="6.96" customHeight="1">
      <c r="A98" s="41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133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24.96" customHeight="1">
      <c r="A99" s="41"/>
      <c r="B99" s="42"/>
      <c r="C99" s="26" t="s">
        <v>121</v>
      </c>
      <c r="D99" s="43"/>
      <c r="E99" s="43"/>
      <c r="F99" s="43"/>
      <c r="G99" s="43"/>
      <c r="H99" s="43"/>
      <c r="I99" s="43"/>
      <c r="J99" s="43"/>
      <c r="K99" s="43"/>
      <c r="L99" s="133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6.96" customHeight="1">
      <c r="A100" s="41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133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2" customHeight="1">
      <c r="A101" s="41"/>
      <c r="B101" s="42"/>
      <c r="C101" s="35" t="s">
        <v>16</v>
      </c>
      <c r="D101" s="43"/>
      <c r="E101" s="43"/>
      <c r="F101" s="43"/>
      <c r="G101" s="43"/>
      <c r="H101" s="43"/>
      <c r="I101" s="43"/>
      <c r="J101" s="43"/>
      <c r="K101" s="43"/>
      <c r="L101" s="133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6.5" customHeight="1">
      <c r="A102" s="41"/>
      <c r="B102" s="42"/>
      <c r="C102" s="43"/>
      <c r="D102" s="43"/>
      <c r="E102" s="159" t="str">
        <f>E7</f>
        <v>Městká část Praha 5</v>
      </c>
      <c r="F102" s="35"/>
      <c r="G102" s="35"/>
      <c r="H102" s="35"/>
      <c r="I102" s="43"/>
      <c r="J102" s="43"/>
      <c r="K102" s="43"/>
      <c r="L102" s="133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2" customHeight="1">
      <c r="A103" s="41"/>
      <c r="B103" s="42"/>
      <c r="C103" s="35" t="s">
        <v>82</v>
      </c>
      <c r="D103" s="43"/>
      <c r="E103" s="43"/>
      <c r="F103" s="43"/>
      <c r="G103" s="43"/>
      <c r="H103" s="43"/>
      <c r="I103" s="43"/>
      <c r="J103" s="43"/>
      <c r="K103" s="43"/>
      <c r="L103" s="133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6.5" customHeight="1">
      <c r="A104" s="41"/>
      <c r="B104" s="42"/>
      <c r="C104" s="43"/>
      <c r="D104" s="43"/>
      <c r="E104" s="72" t="str">
        <f>E9</f>
        <v>240131 - 04 - U Santošky 1132/15, byt 1132/3</v>
      </c>
      <c r="F104" s="43"/>
      <c r="G104" s="43"/>
      <c r="H104" s="43"/>
      <c r="I104" s="43"/>
      <c r="J104" s="43"/>
      <c r="K104" s="43"/>
      <c r="L104" s="133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6.96" customHeight="1">
      <c r="A105" s="41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133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2" customHeight="1">
      <c r="A106" s="41"/>
      <c r="B106" s="42"/>
      <c r="C106" s="35" t="s">
        <v>21</v>
      </c>
      <c r="D106" s="43"/>
      <c r="E106" s="43"/>
      <c r="F106" s="30" t="str">
        <f>F12</f>
        <v>Praha 5</v>
      </c>
      <c r="G106" s="43"/>
      <c r="H106" s="43"/>
      <c r="I106" s="35" t="s">
        <v>23</v>
      </c>
      <c r="J106" s="75" t="str">
        <f>IF(J12="","",J12)</f>
        <v>31. 1. 2024</v>
      </c>
      <c r="K106" s="43"/>
      <c r="L106" s="133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6.96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33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5.15" customHeight="1">
      <c r="A108" s="41"/>
      <c r="B108" s="42"/>
      <c r="C108" s="35" t="s">
        <v>25</v>
      </c>
      <c r="D108" s="43"/>
      <c r="E108" s="43"/>
      <c r="F108" s="30" t="str">
        <f>E15</f>
        <v xml:space="preserve"> </v>
      </c>
      <c r="G108" s="43"/>
      <c r="H108" s="43"/>
      <c r="I108" s="35" t="s">
        <v>31</v>
      </c>
      <c r="J108" s="39" t="str">
        <f>E21</f>
        <v xml:space="preserve"> </v>
      </c>
      <c r="K108" s="43"/>
      <c r="L108" s="133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5.15" customHeight="1">
      <c r="A109" s="41"/>
      <c r="B109" s="42"/>
      <c r="C109" s="35" t="s">
        <v>29</v>
      </c>
      <c r="D109" s="43"/>
      <c r="E109" s="43"/>
      <c r="F109" s="30" t="str">
        <f>IF(E18="","",E18)</f>
        <v>Vyplň údaj</v>
      </c>
      <c r="G109" s="43"/>
      <c r="H109" s="43"/>
      <c r="I109" s="35" t="s">
        <v>33</v>
      </c>
      <c r="J109" s="39" t="str">
        <f>E24</f>
        <v>MAPAMI s.r.o.</v>
      </c>
      <c r="K109" s="43"/>
      <c r="L109" s="133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10.32" customHeight="1">
      <c r="A110" s="41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133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11" customFormat="1" ht="29.28" customHeight="1">
      <c r="A111" s="176"/>
      <c r="B111" s="177"/>
      <c r="C111" s="178" t="s">
        <v>122</v>
      </c>
      <c r="D111" s="179" t="s">
        <v>56</v>
      </c>
      <c r="E111" s="179" t="s">
        <v>52</v>
      </c>
      <c r="F111" s="179" t="s">
        <v>53</v>
      </c>
      <c r="G111" s="179" t="s">
        <v>123</v>
      </c>
      <c r="H111" s="179" t="s">
        <v>124</v>
      </c>
      <c r="I111" s="179" t="s">
        <v>125</v>
      </c>
      <c r="J111" s="179" t="s">
        <v>86</v>
      </c>
      <c r="K111" s="180" t="s">
        <v>126</v>
      </c>
      <c r="L111" s="181"/>
      <c r="M111" s="95" t="s">
        <v>19</v>
      </c>
      <c r="N111" s="96" t="s">
        <v>41</v>
      </c>
      <c r="O111" s="96" t="s">
        <v>127</v>
      </c>
      <c r="P111" s="96" t="s">
        <v>128</v>
      </c>
      <c r="Q111" s="96" t="s">
        <v>129</v>
      </c>
      <c r="R111" s="96" t="s">
        <v>130</v>
      </c>
      <c r="S111" s="96" t="s">
        <v>131</v>
      </c>
      <c r="T111" s="97" t="s">
        <v>132</v>
      </c>
      <c r="U111" s="176"/>
      <c r="V111" s="176"/>
      <c r="W111" s="176"/>
      <c r="X111" s="176"/>
      <c r="Y111" s="176"/>
      <c r="Z111" s="176"/>
      <c r="AA111" s="176"/>
      <c r="AB111" s="176"/>
      <c r="AC111" s="176"/>
      <c r="AD111" s="176"/>
      <c r="AE111" s="176"/>
    </row>
    <row r="112" s="2" customFormat="1" ht="22.8" customHeight="1">
      <c r="A112" s="41"/>
      <c r="B112" s="42"/>
      <c r="C112" s="102" t="s">
        <v>133</v>
      </c>
      <c r="D112" s="43"/>
      <c r="E112" s="43"/>
      <c r="F112" s="43"/>
      <c r="G112" s="43"/>
      <c r="H112" s="43"/>
      <c r="I112" s="43"/>
      <c r="J112" s="182">
        <f>BK112</f>
        <v>0</v>
      </c>
      <c r="K112" s="43"/>
      <c r="L112" s="47"/>
      <c r="M112" s="98"/>
      <c r="N112" s="183"/>
      <c r="O112" s="99"/>
      <c r="P112" s="184">
        <f>P113+P224+P607</f>
        <v>0</v>
      </c>
      <c r="Q112" s="99"/>
      <c r="R112" s="184">
        <f>R113+R224+R607</f>
        <v>6.7353594600000006</v>
      </c>
      <c r="S112" s="99"/>
      <c r="T112" s="185">
        <f>T113+T224+T607</f>
        <v>6.5743159999999996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70</v>
      </c>
      <c r="AU112" s="20" t="s">
        <v>87</v>
      </c>
      <c r="BK112" s="186">
        <f>BK113+BK224+BK607</f>
        <v>0</v>
      </c>
    </row>
    <row r="113" s="12" customFormat="1" ht="25.92" customHeight="1">
      <c r="A113" s="12"/>
      <c r="B113" s="187"/>
      <c r="C113" s="188"/>
      <c r="D113" s="189" t="s">
        <v>70</v>
      </c>
      <c r="E113" s="190" t="s">
        <v>134</v>
      </c>
      <c r="F113" s="190" t="s">
        <v>135</v>
      </c>
      <c r="G113" s="188"/>
      <c r="H113" s="188"/>
      <c r="I113" s="191"/>
      <c r="J113" s="192">
        <f>BK113</f>
        <v>0</v>
      </c>
      <c r="K113" s="188"/>
      <c r="L113" s="193"/>
      <c r="M113" s="194"/>
      <c r="N113" s="195"/>
      <c r="O113" s="195"/>
      <c r="P113" s="196">
        <f>P114+P134+P169+P205+P221</f>
        <v>0</v>
      </c>
      <c r="Q113" s="195"/>
      <c r="R113" s="196">
        <f>R114+R134+R169+R205+R221</f>
        <v>3.6855320000000007</v>
      </c>
      <c r="S113" s="195"/>
      <c r="T113" s="197">
        <f>T114+T134+T169+T205+T221</f>
        <v>3.135926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79</v>
      </c>
      <c r="AT113" s="199" t="s">
        <v>70</v>
      </c>
      <c r="AU113" s="199" t="s">
        <v>71</v>
      </c>
      <c r="AY113" s="198" t="s">
        <v>136</v>
      </c>
      <c r="BK113" s="200">
        <f>BK114+BK134+BK169+BK205+BK221</f>
        <v>0</v>
      </c>
    </row>
    <row r="114" s="12" customFormat="1" ht="22.8" customHeight="1">
      <c r="A114" s="12"/>
      <c r="B114" s="187"/>
      <c r="C114" s="188"/>
      <c r="D114" s="189" t="s">
        <v>70</v>
      </c>
      <c r="E114" s="201" t="s">
        <v>137</v>
      </c>
      <c r="F114" s="201" t="s">
        <v>138</v>
      </c>
      <c r="G114" s="188"/>
      <c r="H114" s="188"/>
      <c r="I114" s="191"/>
      <c r="J114" s="202">
        <f>BK114</f>
        <v>0</v>
      </c>
      <c r="K114" s="188"/>
      <c r="L114" s="193"/>
      <c r="M114" s="194"/>
      <c r="N114" s="195"/>
      <c r="O114" s="195"/>
      <c r="P114" s="196">
        <f>SUM(P115:P133)</f>
        <v>0</v>
      </c>
      <c r="Q114" s="195"/>
      <c r="R114" s="196">
        <f>SUM(R115:R133)</f>
        <v>0.66453899999999999</v>
      </c>
      <c r="S114" s="195"/>
      <c r="T114" s="197">
        <f>SUM(T115:T133)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79</v>
      </c>
      <c r="AT114" s="199" t="s">
        <v>70</v>
      </c>
      <c r="AU114" s="199" t="s">
        <v>79</v>
      </c>
      <c r="AY114" s="198" t="s">
        <v>136</v>
      </c>
      <c r="BK114" s="200">
        <f>SUM(BK115:BK133)</f>
        <v>0</v>
      </c>
    </row>
    <row r="115" s="2" customFormat="1" ht="24.15" customHeight="1">
      <c r="A115" s="41"/>
      <c r="B115" s="42"/>
      <c r="C115" s="203" t="s">
        <v>79</v>
      </c>
      <c r="D115" s="203" t="s">
        <v>139</v>
      </c>
      <c r="E115" s="204" t="s">
        <v>140</v>
      </c>
      <c r="F115" s="205" t="s">
        <v>141</v>
      </c>
      <c r="G115" s="206" t="s">
        <v>142</v>
      </c>
      <c r="H115" s="207">
        <v>6.7000000000000002</v>
      </c>
      <c r="I115" s="208"/>
      <c r="J115" s="209">
        <f>ROUND(I115*H115,2)</f>
        <v>0</v>
      </c>
      <c r="K115" s="205" t="s">
        <v>143</v>
      </c>
      <c r="L115" s="47"/>
      <c r="M115" s="210" t="s">
        <v>19</v>
      </c>
      <c r="N115" s="211" t="s">
        <v>43</v>
      </c>
      <c r="O115" s="87"/>
      <c r="P115" s="212">
        <f>O115*H115</f>
        <v>0</v>
      </c>
      <c r="Q115" s="212">
        <v>0.061719999999999997</v>
      </c>
      <c r="R115" s="212">
        <f>Q115*H115</f>
        <v>0.413524</v>
      </c>
      <c r="S115" s="212">
        <v>0</v>
      </c>
      <c r="T115" s="213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4" t="s">
        <v>144</v>
      </c>
      <c r="AT115" s="214" t="s">
        <v>139</v>
      </c>
      <c r="AU115" s="214" t="s">
        <v>145</v>
      </c>
      <c r="AY115" s="20" t="s">
        <v>136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0" t="s">
        <v>145</v>
      </c>
      <c r="BK115" s="215">
        <f>ROUND(I115*H115,2)</f>
        <v>0</v>
      </c>
      <c r="BL115" s="20" t="s">
        <v>144</v>
      </c>
      <c r="BM115" s="214" t="s">
        <v>146</v>
      </c>
    </row>
    <row r="116" s="2" customFormat="1">
      <c r="A116" s="41"/>
      <c r="B116" s="42"/>
      <c r="C116" s="43"/>
      <c r="D116" s="216" t="s">
        <v>147</v>
      </c>
      <c r="E116" s="43"/>
      <c r="F116" s="217" t="s">
        <v>148</v>
      </c>
      <c r="G116" s="43"/>
      <c r="H116" s="43"/>
      <c r="I116" s="218"/>
      <c r="J116" s="43"/>
      <c r="K116" s="43"/>
      <c r="L116" s="47"/>
      <c r="M116" s="219"/>
      <c r="N116" s="220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147</v>
      </c>
      <c r="AU116" s="20" t="s">
        <v>145</v>
      </c>
    </row>
    <row r="117" s="13" customFormat="1">
      <c r="A117" s="13"/>
      <c r="B117" s="221"/>
      <c r="C117" s="222"/>
      <c r="D117" s="223" t="s">
        <v>149</v>
      </c>
      <c r="E117" s="224" t="s">
        <v>19</v>
      </c>
      <c r="F117" s="225" t="s">
        <v>150</v>
      </c>
      <c r="G117" s="222"/>
      <c r="H117" s="226">
        <v>2.5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149</v>
      </c>
      <c r="AU117" s="232" t="s">
        <v>145</v>
      </c>
      <c r="AV117" s="13" t="s">
        <v>145</v>
      </c>
      <c r="AW117" s="13" t="s">
        <v>32</v>
      </c>
      <c r="AX117" s="13" t="s">
        <v>71</v>
      </c>
      <c r="AY117" s="232" t="s">
        <v>136</v>
      </c>
    </row>
    <row r="118" s="14" customFormat="1">
      <c r="A118" s="14"/>
      <c r="B118" s="233"/>
      <c r="C118" s="234"/>
      <c r="D118" s="223" t="s">
        <v>149</v>
      </c>
      <c r="E118" s="235" t="s">
        <v>19</v>
      </c>
      <c r="F118" s="236" t="s">
        <v>151</v>
      </c>
      <c r="G118" s="234"/>
      <c r="H118" s="237">
        <v>2.5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3" t="s">
        <v>149</v>
      </c>
      <c r="AU118" s="243" t="s">
        <v>145</v>
      </c>
      <c r="AV118" s="14" t="s">
        <v>137</v>
      </c>
      <c r="AW118" s="14" t="s">
        <v>32</v>
      </c>
      <c r="AX118" s="14" t="s">
        <v>71</v>
      </c>
      <c r="AY118" s="243" t="s">
        <v>136</v>
      </c>
    </row>
    <row r="119" s="13" customFormat="1">
      <c r="A119" s="13"/>
      <c r="B119" s="221"/>
      <c r="C119" s="222"/>
      <c r="D119" s="223" t="s">
        <v>149</v>
      </c>
      <c r="E119" s="224" t="s">
        <v>19</v>
      </c>
      <c r="F119" s="225" t="s">
        <v>152</v>
      </c>
      <c r="G119" s="222"/>
      <c r="H119" s="226">
        <v>3.7000000000000002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149</v>
      </c>
      <c r="AU119" s="232" t="s">
        <v>145</v>
      </c>
      <c r="AV119" s="13" t="s">
        <v>145</v>
      </c>
      <c r="AW119" s="13" t="s">
        <v>32</v>
      </c>
      <c r="AX119" s="13" t="s">
        <v>71</v>
      </c>
      <c r="AY119" s="232" t="s">
        <v>136</v>
      </c>
    </row>
    <row r="120" s="14" customFormat="1">
      <c r="A120" s="14"/>
      <c r="B120" s="233"/>
      <c r="C120" s="234"/>
      <c r="D120" s="223" t="s">
        <v>149</v>
      </c>
      <c r="E120" s="235" t="s">
        <v>19</v>
      </c>
      <c r="F120" s="236" t="s">
        <v>151</v>
      </c>
      <c r="G120" s="234"/>
      <c r="H120" s="237">
        <v>3.7000000000000002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149</v>
      </c>
      <c r="AU120" s="243" t="s">
        <v>145</v>
      </c>
      <c r="AV120" s="14" t="s">
        <v>137</v>
      </c>
      <c r="AW120" s="14" t="s">
        <v>32</v>
      </c>
      <c r="AX120" s="14" t="s">
        <v>71</v>
      </c>
      <c r="AY120" s="243" t="s">
        <v>136</v>
      </c>
    </row>
    <row r="121" s="13" customFormat="1">
      <c r="A121" s="13"/>
      <c r="B121" s="221"/>
      <c r="C121" s="222"/>
      <c r="D121" s="223" t="s">
        <v>149</v>
      </c>
      <c r="E121" s="224" t="s">
        <v>19</v>
      </c>
      <c r="F121" s="225" t="s">
        <v>153</v>
      </c>
      <c r="G121" s="222"/>
      <c r="H121" s="226">
        <v>0.5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149</v>
      </c>
      <c r="AU121" s="232" t="s">
        <v>145</v>
      </c>
      <c r="AV121" s="13" t="s">
        <v>145</v>
      </c>
      <c r="AW121" s="13" t="s">
        <v>32</v>
      </c>
      <c r="AX121" s="13" t="s">
        <v>71</v>
      </c>
      <c r="AY121" s="232" t="s">
        <v>136</v>
      </c>
    </row>
    <row r="122" s="14" customFormat="1">
      <c r="A122" s="14"/>
      <c r="B122" s="233"/>
      <c r="C122" s="234"/>
      <c r="D122" s="223" t="s">
        <v>149</v>
      </c>
      <c r="E122" s="235" t="s">
        <v>19</v>
      </c>
      <c r="F122" s="236" t="s">
        <v>151</v>
      </c>
      <c r="G122" s="234"/>
      <c r="H122" s="237">
        <v>0.5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3" t="s">
        <v>149</v>
      </c>
      <c r="AU122" s="243" t="s">
        <v>145</v>
      </c>
      <c r="AV122" s="14" t="s">
        <v>137</v>
      </c>
      <c r="AW122" s="14" t="s">
        <v>32</v>
      </c>
      <c r="AX122" s="14" t="s">
        <v>71</v>
      </c>
      <c r="AY122" s="243" t="s">
        <v>136</v>
      </c>
    </row>
    <row r="123" s="15" customFormat="1">
      <c r="A123" s="15"/>
      <c r="B123" s="244"/>
      <c r="C123" s="245"/>
      <c r="D123" s="223" t="s">
        <v>149</v>
      </c>
      <c r="E123" s="246" t="s">
        <v>19</v>
      </c>
      <c r="F123" s="247" t="s">
        <v>154</v>
      </c>
      <c r="G123" s="245"/>
      <c r="H123" s="248">
        <v>6.7000000000000002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4" t="s">
        <v>149</v>
      </c>
      <c r="AU123" s="254" t="s">
        <v>145</v>
      </c>
      <c r="AV123" s="15" t="s">
        <v>144</v>
      </c>
      <c r="AW123" s="15" t="s">
        <v>32</v>
      </c>
      <c r="AX123" s="15" t="s">
        <v>79</v>
      </c>
      <c r="AY123" s="254" t="s">
        <v>136</v>
      </c>
    </row>
    <row r="124" s="2" customFormat="1" ht="24.15" customHeight="1">
      <c r="A124" s="41"/>
      <c r="B124" s="42"/>
      <c r="C124" s="203" t="s">
        <v>145</v>
      </c>
      <c r="D124" s="203" t="s">
        <v>139</v>
      </c>
      <c r="E124" s="204" t="s">
        <v>155</v>
      </c>
      <c r="F124" s="205" t="s">
        <v>156</v>
      </c>
      <c r="G124" s="206" t="s">
        <v>142</v>
      </c>
      <c r="H124" s="207">
        <v>2.6000000000000001</v>
      </c>
      <c r="I124" s="208"/>
      <c r="J124" s="209">
        <f>ROUND(I124*H124,2)</f>
        <v>0</v>
      </c>
      <c r="K124" s="205" t="s">
        <v>143</v>
      </c>
      <c r="L124" s="47"/>
      <c r="M124" s="210" t="s">
        <v>19</v>
      </c>
      <c r="N124" s="211" t="s">
        <v>43</v>
      </c>
      <c r="O124" s="87"/>
      <c r="P124" s="212">
        <f>O124*H124</f>
        <v>0</v>
      </c>
      <c r="Q124" s="212">
        <v>0.079210000000000003</v>
      </c>
      <c r="R124" s="212">
        <f>Q124*H124</f>
        <v>0.20594600000000002</v>
      </c>
      <c r="S124" s="212">
        <v>0</v>
      </c>
      <c r="T124" s="213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4" t="s">
        <v>144</v>
      </c>
      <c r="AT124" s="214" t="s">
        <v>139</v>
      </c>
      <c r="AU124" s="214" t="s">
        <v>145</v>
      </c>
      <c r="AY124" s="20" t="s">
        <v>136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20" t="s">
        <v>145</v>
      </c>
      <c r="BK124" s="215">
        <f>ROUND(I124*H124,2)</f>
        <v>0</v>
      </c>
      <c r="BL124" s="20" t="s">
        <v>144</v>
      </c>
      <c r="BM124" s="214" t="s">
        <v>157</v>
      </c>
    </row>
    <row r="125" s="2" customFormat="1">
      <c r="A125" s="41"/>
      <c r="B125" s="42"/>
      <c r="C125" s="43"/>
      <c r="D125" s="216" t="s">
        <v>147</v>
      </c>
      <c r="E125" s="43"/>
      <c r="F125" s="217" t="s">
        <v>158</v>
      </c>
      <c r="G125" s="43"/>
      <c r="H125" s="43"/>
      <c r="I125" s="218"/>
      <c r="J125" s="43"/>
      <c r="K125" s="43"/>
      <c r="L125" s="47"/>
      <c r="M125" s="219"/>
      <c r="N125" s="220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147</v>
      </c>
      <c r="AU125" s="20" t="s">
        <v>145</v>
      </c>
    </row>
    <row r="126" s="13" customFormat="1">
      <c r="A126" s="13"/>
      <c r="B126" s="221"/>
      <c r="C126" s="222"/>
      <c r="D126" s="223" t="s">
        <v>149</v>
      </c>
      <c r="E126" s="224" t="s">
        <v>19</v>
      </c>
      <c r="F126" s="225" t="s">
        <v>159</v>
      </c>
      <c r="G126" s="222"/>
      <c r="H126" s="226">
        <v>2.6000000000000001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149</v>
      </c>
      <c r="AU126" s="232" t="s">
        <v>145</v>
      </c>
      <c r="AV126" s="13" t="s">
        <v>145</v>
      </c>
      <c r="AW126" s="13" t="s">
        <v>32</v>
      </c>
      <c r="AX126" s="13" t="s">
        <v>79</v>
      </c>
      <c r="AY126" s="232" t="s">
        <v>136</v>
      </c>
    </row>
    <row r="127" s="2" customFormat="1" ht="16.5" customHeight="1">
      <c r="A127" s="41"/>
      <c r="B127" s="42"/>
      <c r="C127" s="203" t="s">
        <v>137</v>
      </c>
      <c r="D127" s="203" t="s">
        <v>139</v>
      </c>
      <c r="E127" s="204" t="s">
        <v>160</v>
      </c>
      <c r="F127" s="205" t="s">
        <v>161</v>
      </c>
      <c r="G127" s="206" t="s">
        <v>162</v>
      </c>
      <c r="H127" s="207">
        <v>6.7999999999999998</v>
      </c>
      <c r="I127" s="208"/>
      <c r="J127" s="209">
        <f>ROUND(I127*H127,2)</f>
        <v>0</v>
      </c>
      <c r="K127" s="205" t="s">
        <v>143</v>
      </c>
      <c r="L127" s="47"/>
      <c r="M127" s="210" t="s">
        <v>19</v>
      </c>
      <c r="N127" s="211" t="s">
        <v>43</v>
      </c>
      <c r="O127" s="87"/>
      <c r="P127" s="212">
        <f>O127*H127</f>
        <v>0</v>
      </c>
      <c r="Q127" s="212">
        <v>8.0000000000000007E-05</v>
      </c>
      <c r="R127" s="212">
        <f>Q127*H127</f>
        <v>0.000544</v>
      </c>
      <c r="S127" s="212">
        <v>0</v>
      </c>
      <c r="T127" s="213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4" t="s">
        <v>144</v>
      </c>
      <c r="AT127" s="214" t="s">
        <v>139</v>
      </c>
      <c r="AU127" s="214" t="s">
        <v>145</v>
      </c>
      <c r="AY127" s="20" t="s">
        <v>136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20" t="s">
        <v>145</v>
      </c>
      <c r="BK127" s="215">
        <f>ROUND(I127*H127,2)</f>
        <v>0</v>
      </c>
      <c r="BL127" s="20" t="s">
        <v>144</v>
      </c>
      <c r="BM127" s="214" t="s">
        <v>163</v>
      </c>
    </row>
    <row r="128" s="2" customFormat="1">
      <c r="A128" s="41"/>
      <c r="B128" s="42"/>
      <c r="C128" s="43"/>
      <c r="D128" s="216" t="s">
        <v>147</v>
      </c>
      <c r="E128" s="43"/>
      <c r="F128" s="217" t="s">
        <v>164</v>
      </c>
      <c r="G128" s="43"/>
      <c r="H128" s="43"/>
      <c r="I128" s="218"/>
      <c r="J128" s="43"/>
      <c r="K128" s="43"/>
      <c r="L128" s="47"/>
      <c r="M128" s="219"/>
      <c r="N128" s="220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147</v>
      </c>
      <c r="AU128" s="20" t="s">
        <v>145</v>
      </c>
    </row>
    <row r="129" s="2" customFormat="1" ht="16.5" customHeight="1">
      <c r="A129" s="41"/>
      <c r="B129" s="42"/>
      <c r="C129" s="203" t="s">
        <v>144</v>
      </c>
      <c r="D129" s="203" t="s">
        <v>139</v>
      </c>
      <c r="E129" s="204" t="s">
        <v>165</v>
      </c>
      <c r="F129" s="205" t="s">
        <v>166</v>
      </c>
      <c r="G129" s="206" t="s">
        <v>162</v>
      </c>
      <c r="H129" s="207">
        <v>19.300000000000001</v>
      </c>
      <c r="I129" s="208"/>
      <c r="J129" s="209">
        <f>ROUND(I129*H129,2)</f>
        <v>0</v>
      </c>
      <c r="K129" s="205" t="s">
        <v>143</v>
      </c>
      <c r="L129" s="47"/>
      <c r="M129" s="210" t="s">
        <v>19</v>
      </c>
      <c r="N129" s="211" t="s">
        <v>43</v>
      </c>
      <c r="O129" s="87"/>
      <c r="P129" s="212">
        <f>O129*H129</f>
        <v>0</v>
      </c>
      <c r="Q129" s="212">
        <v>0.00012999999999999999</v>
      </c>
      <c r="R129" s="212">
        <f>Q129*H129</f>
        <v>0.0025089999999999999</v>
      </c>
      <c r="S129" s="212">
        <v>0</v>
      </c>
      <c r="T129" s="213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4" t="s">
        <v>144</v>
      </c>
      <c r="AT129" s="214" t="s">
        <v>139</v>
      </c>
      <c r="AU129" s="214" t="s">
        <v>145</v>
      </c>
      <c r="AY129" s="20" t="s">
        <v>136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20" t="s">
        <v>145</v>
      </c>
      <c r="BK129" s="215">
        <f>ROUND(I129*H129,2)</f>
        <v>0</v>
      </c>
      <c r="BL129" s="20" t="s">
        <v>144</v>
      </c>
      <c r="BM129" s="214" t="s">
        <v>167</v>
      </c>
    </row>
    <row r="130" s="2" customFormat="1">
      <c r="A130" s="41"/>
      <c r="B130" s="42"/>
      <c r="C130" s="43"/>
      <c r="D130" s="216" t="s">
        <v>147</v>
      </c>
      <c r="E130" s="43"/>
      <c r="F130" s="217" t="s">
        <v>168</v>
      </c>
      <c r="G130" s="43"/>
      <c r="H130" s="43"/>
      <c r="I130" s="218"/>
      <c r="J130" s="43"/>
      <c r="K130" s="43"/>
      <c r="L130" s="47"/>
      <c r="M130" s="219"/>
      <c r="N130" s="220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147</v>
      </c>
      <c r="AU130" s="20" t="s">
        <v>145</v>
      </c>
    </row>
    <row r="131" s="2" customFormat="1" ht="24.15" customHeight="1">
      <c r="A131" s="41"/>
      <c r="B131" s="42"/>
      <c r="C131" s="203" t="s">
        <v>169</v>
      </c>
      <c r="D131" s="203" t="s">
        <v>139</v>
      </c>
      <c r="E131" s="204" t="s">
        <v>170</v>
      </c>
      <c r="F131" s="205" t="s">
        <v>171</v>
      </c>
      <c r="G131" s="206" t="s">
        <v>142</v>
      </c>
      <c r="H131" s="207">
        <v>0.80000000000000004</v>
      </c>
      <c r="I131" s="208"/>
      <c r="J131" s="209">
        <f>ROUND(I131*H131,2)</f>
        <v>0</v>
      </c>
      <c r="K131" s="205" t="s">
        <v>143</v>
      </c>
      <c r="L131" s="47"/>
      <c r="M131" s="210" t="s">
        <v>19</v>
      </c>
      <c r="N131" s="211" t="s">
        <v>43</v>
      </c>
      <c r="O131" s="87"/>
      <c r="P131" s="212">
        <f>O131*H131</f>
        <v>0</v>
      </c>
      <c r="Q131" s="212">
        <v>0.052519999999999997</v>
      </c>
      <c r="R131" s="212">
        <f>Q131*H131</f>
        <v>0.042015999999999998</v>
      </c>
      <c r="S131" s="212">
        <v>0</v>
      </c>
      <c r="T131" s="213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4" t="s">
        <v>144</v>
      </c>
      <c r="AT131" s="214" t="s">
        <v>139</v>
      </c>
      <c r="AU131" s="214" t="s">
        <v>145</v>
      </c>
      <c r="AY131" s="20" t="s">
        <v>136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0" t="s">
        <v>145</v>
      </c>
      <c r="BK131" s="215">
        <f>ROUND(I131*H131,2)</f>
        <v>0</v>
      </c>
      <c r="BL131" s="20" t="s">
        <v>144</v>
      </c>
      <c r="BM131" s="214" t="s">
        <v>172</v>
      </c>
    </row>
    <row r="132" s="2" customFormat="1">
      <c r="A132" s="41"/>
      <c r="B132" s="42"/>
      <c r="C132" s="43"/>
      <c r="D132" s="216" t="s">
        <v>147</v>
      </c>
      <c r="E132" s="43"/>
      <c r="F132" s="217" t="s">
        <v>173</v>
      </c>
      <c r="G132" s="43"/>
      <c r="H132" s="43"/>
      <c r="I132" s="218"/>
      <c r="J132" s="43"/>
      <c r="K132" s="43"/>
      <c r="L132" s="47"/>
      <c r="M132" s="219"/>
      <c r="N132" s="220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147</v>
      </c>
      <c r="AU132" s="20" t="s">
        <v>145</v>
      </c>
    </row>
    <row r="133" s="13" customFormat="1">
      <c r="A133" s="13"/>
      <c r="B133" s="221"/>
      <c r="C133" s="222"/>
      <c r="D133" s="223" t="s">
        <v>149</v>
      </c>
      <c r="E133" s="224" t="s">
        <v>19</v>
      </c>
      <c r="F133" s="225" t="s">
        <v>174</v>
      </c>
      <c r="G133" s="222"/>
      <c r="H133" s="226">
        <v>0.80000000000000004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149</v>
      </c>
      <c r="AU133" s="232" t="s">
        <v>145</v>
      </c>
      <c r="AV133" s="13" t="s">
        <v>145</v>
      </c>
      <c r="AW133" s="13" t="s">
        <v>32</v>
      </c>
      <c r="AX133" s="13" t="s">
        <v>79</v>
      </c>
      <c r="AY133" s="232" t="s">
        <v>136</v>
      </c>
    </row>
    <row r="134" s="12" customFormat="1" ht="22.8" customHeight="1">
      <c r="A134" s="12"/>
      <c r="B134" s="187"/>
      <c r="C134" s="188"/>
      <c r="D134" s="189" t="s">
        <v>70</v>
      </c>
      <c r="E134" s="201" t="s">
        <v>175</v>
      </c>
      <c r="F134" s="201" t="s">
        <v>176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SUM(P135:P168)</f>
        <v>0</v>
      </c>
      <c r="Q134" s="195"/>
      <c r="R134" s="196">
        <f>SUM(R135:R168)</f>
        <v>3.0092810000000005</v>
      </c>
      <c r="S134" s="195"/>
      <c r="T134" s="197">
        <f>SUM(T135:T168)</f>
        <v>0.000426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8" t="s">
        <v>79</v>
      </c>
      <c r="AT134" s="199" t="s">
        <v>70</v>
      </c>
      <c r="AU134" s="199" t="s">
        <v>79</v>
      </c>
      <c r="AY134" s="198" t="s">
        <v>136</v>
      </c>
      <c r="BK134" s="200">
        <f>SUM(BK135:BK168)</f>
        <v>0</v>
      </c>
    </row>
    <row r="135" s="2" customFormat="1" ht="16.5" customHeight="1">
      <c r="A135" s="41"/>
      <c r="B135" s="42"/>
      <c r="C135" s="203" t="s">
        <v>175</v>
      </c>
      <c r="D135" s="203" t="s">
        <v>139</v>
      </c>
      <c r="E135" s="204" t="s">
        <v>177</v>
      </c>
      <c r="F135" s="205" t="s">
        <v>178</v>
      </c>
      <c r="G135" s="206" t="s">
        <v>142</v>
      </c>
      <c r="H135" s="207">
        <v>49</v>
      </c>
      <c r="I135" s="208"/>
      <c r="J135" s="209">
        <f>ROUND(I135*H135,2)</f>
        <v>0</v>
      </c>
      <c r="K135" s="205" t="s">
        <v>143</v>
      </c>
      <c r="L135" s="47"/>
      <c r="M135" s="210" t="s">
        <v>19</v>
      </c>
      <c r="N135" s="211" t="s">
        <v>43</v>
      </c>
      <c r="O135" s="87"/>
      <c r="P135" s="212">
        <f>O135*H135</f>
        <v>0</v>
      </c>
      <c r="Q135" s="212">
        <v>0.00025999999999999998</v>
      </c>
      <c r="R135" s="212">
        <f>Q135*H135</f>
        <v>0.01274</v>
      </c>
      <c r="S135" s="212">
        <v>0</v>
      </c>
      <c r="T135" s="213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4" t="s">
        <v>144</v>
      </c>
      <c r="AT135" s="214" t="s">
        <v>139</v>
      </c>
      <c r="AU135" s="214" t="s">
        <v>145</v>
      </c>
      <c r="AY135" s="20" t="s">
        <v>136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0" t="s">
        <v>145</v>
      </c>
      <c r="BK135" s="215">
        <f>ROUND(I135*H135,2)</f>
        <v>0</v>
      </c>
      <c r="BL135" s="20" t="s">
        <v>144</v>
      </c>
      <c r="BM135" s="214" t="s">
        <v>179</v>
      </c>
    </row>
    <row r="136" s="2" customFormat="1">
      <c r="A136" s="41"/>
      <c r="B136" s="42"/>
      <c r="C136" s="43"/>
      <c r="D136" s="216" t="s">
        <v>147</v>
      </c>
      <c r="E136" s="43"/>
      <c r="F136" s="217" t="s">
        <v>180</v>
      </c>
      <c r="G136" s="43"/>
      <c r="H136" s="43"/>
      <c r="I136" s="218"/>
      <c r="J136" s="43"/>
      <c r="K136" s="43"/>
      <c r="L136" s="47"/>
      <c r="M136" s="219"/>
      <c r="N136" s="22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147</v>
      </c>
      <c r="AU136" s="20" t="s">
        <v>145</v>
      </c>
    </row>
    <row r="137" s="13" customFormat="1">
      <c r="A137" s="13"/>
      <c r="B137" s="221"/>
      <c r="C137" s="222"/>
      <c r="D137" s="223" t="s">
        <v>149</v>
      </c>
      <c r="E137" s="224" t="s">
        <v>19</v>
      </c>
      <c r="F137" s="225" t="s">
        <v>181</v>
      </c>
      <c r="G137" s="222"/>
      <c r="H137" s="226">
        <v>49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149</v>
      </c>
      <c r="AU137" s="232" t="s">
        <v>145</v>
      </c>
      <c r="AV137" s="13" t="s">
        <v>145</v>
      </c>
      <c r="AW137" s="13" t="s">
        <v>32</v>
      </c>
      <c r="AX137" s="13" t="s">
        <v>79</v>
      </c>
      <c r="AY137" s="232" t="s">
        <v>136</v>
      </c>
    </row>
    <row r="138" s="2" customFormat="1" ht="24.15" customHeight="1">
      <c r="A138" s="41"/>
      <c r="B138" s="42"/>
      <c r="C138" s="203" t="s">
        <v>182</v>
      </c>
      <c r="D138" s="203" t="s">
        <v>139</v>
      </c>
      <c r="E138" s="204" t="s">
        <v>183</v>
      </c>
      <c r="F138" s="205" t="s">
        <v>184</v>
      </c>
      <c r="G138" s="206" t="s">
        <v>142</v>
      </c>
      <c r="H138" s="207">
        <v>49</v>
      </c>
      <c r="I138" s="208"/>
      <c r="J138" s="209">
        <f>ROUND(I138*H138,2)</f>
        <v>0</v>
      </c>
      <c r="K138" s="205" t="s">
        <v>143</v>
      </c>
      <c r="L138" s="47"/>
      <c r="M138" s="210" t="s">
        <v>19</v>
      </c>
      <c r="N138" s="211" t="s">
        <v>43</v>
      </c>
      <c r="O138" s="87"/>
      <c r="P138" s="212">
        <f>O138*H138</f>
        <v>0</v>
      </c>
      <c r="Q138" s="212">
        <v>0.0043800000000000002</v>
      </c>
      <c r="R138" s="212">
        <f>Q138*H138</f>
        <v>0.21462000000000001</v>
      </c>
      <c r="S138" s="212">
        <v>0</v>
      </c>
      <c r="T138" s="213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4" t="s">
        <v>144</v>
      </c>
      <c r="AT138" s="214" t="s">
        <v>139</v>
      </c>
      <c r="AU138" s="214" t="s">
        <v>145</v>
      </c>
      <c r="AY138" s="20" t="s">
        <v>136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0" t="s">
        <v>145</v>
      </c>
      <c r="BK138" s="215">
        <f>ROUND(I138*H138,2)</f>
        <v>0</v>
      </c>
      <c r="BL138" s="20" t="s">
        <v>144</v>
      </c>
      <c r="BM138" s="214" t="s">
        <v>185</v>
      </c>
    </row>
    <row r="139" s="2" customFormat="1">
      <c r="A139" s="41"/>
      <c r="B139" s="42"/>
      <c r="C139" s="43"/>
      <c r="D139" s="216" t="s">
        <v>147</v>
      </c>
      <c r="E139" s="43"/>
      <c r="F139" s="217" t="s">
        <v>186</v>
      </c>
      <c r="G139" s="43"/>
      <c r="H139" s="43"/>
      <c r="I139" s="218"/>
      <c r="J139" s="43"/>
      <c r="K139" s="43"/>
      <c r="L139" s="47"/>
      <c r="M139" s="219"/>
      <c r="N139" s="220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147</v>
      </c>
      <c r="AU139" s="20" t="s">
        <v>145</v>
      </c>
    </row>
    <row r="140" s="2" customFormat="1" ht="16.5" customHeight="1">
      <c r="A140" s="41"/>
      <c r="B140" s="42"/>
      <c r="C140" s="203" t="s">
        <v>187</v>
      </c>
      <c r="D140" s="203" t="s">
        <v>139</v>
      </c>
      <c r="E140" s="204" t="s">
        <v>188</v>
      </c>
      <c r="F140" s="205" t="s">
        <v>189</v>
      </c>
      <c r="G140" s="206" t="s">
        <v>142</v>
      </c>
      <c r="H140" s="207">
        <v>49</v>
      </c>
      <c r="I140" s="208"/>
      <c r="J140" s="209">
        <f>ROUND(I140*H140,2)</f>
        <v>0</v>
      </c>
      <c r="K140" s="205" t="s">
        <v>143</v>
      </c>
      <c r="L140" s="47"/>
      <c r="M140" s="210" t="s">
        <v>19</v>
      </c>
      <c r="N140" s="211" t="s">
        <v>43</v>
      </c>
      <c r="O140" s="87"/>
      <c r="P140" s="212">
        <f>O140*H140</f>
        <v>0</v>
      </c>
      <c r="Q140" s="212">
        <v>0.0030000000000000001</v>
      </c>
      <c r="R140" s="212">
        <f>Q140*H140</f>
        <v>0.14699999999999999</v>
      </c>
      <c r="S140" s="212">
        <v>0</v>
      </c>
      <c r="T140" s="213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4" t="s">
        <v>144</v>
      </c>
      <c r="AT140" s="214" t="s">
        <v>139</v>
      </c>
      <c r="AU140" s="214" t="s">
        <v>145</v>
      </c>
      <c r="AY140" s="20" t="s">
        <v>136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20" t="s">
        <v>145</v>
      </c>
      <c r="BK140" s="215">
        <f>ROUND(I140*H140,2)</f>
        <v>0</v>
      </c>
      <c r="BL140" s="20" t="s">
        <v>144</v>
      </c>
      <c r="BM140" s="214" t="s">
        <v>190</v>
      </c>
    </row>
    <row r="141" s="2" customFormat="1">
      <c r="A141" s="41"/>
      <c r="B141" s="42"/>
      <c r="C141" s="43"/>
      <c r="D141" s="216" t="s">
        <v>147</v>
      </c>
      <c r="E141" s="43"/>
      <c r="F141" s="217" t="s">
        <v>191</v>
      </c>
      <c r="G141" s="43"/>
      <c r="H141" s="43"/>
      <c r="I141" s="218"/>
      <c r="J141" s="43"/>
      <c r="K141" s="43"/>
      <c r="L141" s="47"/>
      <c r="M141" s="219"/>
      <c r="N141" s="220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147</v>
      </c>
      <c r="AU141" s="20" t="s">
        <v>145</v>
      </c>
    </row>
    <row r="142" s="2" customFormat="1" ht="16.5" customHeight="1">
      <c r="A142" s="41"/>
      <c r="B142" s="42"/>
      <c r="C142" s="203" t="s">
        <v>192</v>
      </c>
      <c r="D142" s="203" t="s">
        <v>139</v>
      </c>
      <c r="E142" s="204" t="s">
        <v>193</v>
      </c>
      <c r="F142" s="205" t="s">
        <v>194</v>
      </c>
      <c r="G142" s="206" t="s">
        <v>142</v>
      </c>
      <c r="H142" s="207">
        <v>160</v>
      </c>
      <c r="I142" s="208"/>
      <c r="J142" s="209">
        <f>ROUND(I142*H142,2)</f>
        <v>0</v>
      </c>
      <c r="K142" s="205" t="s">
        <v>143</v>
      </c>
      <c r="L142" s="47"/>
      <c r="M142" s="210" t="s">
        <v>19</v>
      </c>
      <c r="N142" s="211" t="s">
        <v>43</v>
      </c>
      <c r="O142" s="87"/>
      <c r="P142" s="212">
        <f>O142*H142</f>
        <v>0</v>
      </c>
      <c r="Q142" s="212">
        <v>0.00025999999999999998</v>
      </c>
      <c r="R142" s="212">
        <f>Q142*H142</f>
        <v>0.041599999999999998</v>
      </c>
      <c r="S142" s="212">
        <v>0</v>
      </c>
      <c r="T142" s="213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4" t="s">
        <v>144</v>
      </c>
      <c r="AT142" s="214" t="s">
        <v>139</v>
      </c>
      <c r="AU142" s="214" t="s">
        <v>145</v>
      </c>
      <c r="AY142" s="20" t="s">
        <v>136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0" t="s">
        <v>145</v>
      </c>
      <c r="BK142" s="215">
        <f>ROUND(I142*H142,2)</f>
        <v>0</v>
      </c>
      <c r="BL142" s="20" t="s">
        <v>144</v>
      </c>
      <c r="BM142" s="214" t="s">
        <v>195</v>
      </c>
    </row>
    <row r="143" s="2" customFormat="1">
      <c r="A143" s="41"/>
      <c r="B143" s="42"/>
      <c r="C143" s="43"/>
      <c r="D143" s="216" t="s">
        <v>147</v>
      </c>
      <c r="E143" s="43"/>
      <c r="F143" s="217" t="s">
        <v>196</v>
      </c>
      <c r="G143" s="43"/>
      <c r="H143" s="43"/>
      <c r="I143" s="218"/>
      <c r="J143" s="43"/>
      <c r="K143" s="43"/>
      <c r="L143" s="47"/>
      <c r="M143" s="219"/>
      <c r="N143" s="220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147</v>
      </c>
      <c r="AU143" s="20" t="s">
        <v>145</v>
      </c>
    </row>
    <row r="144" s="13" customFormat="1">
      <c r="A144" s="13"/>
      <c r="B144" s="221"/>
      <c r="C144" s="222"/>
      <c r="D144" s="223" t="s">
        <v>149</v>
      </c>
      <c r="E144" s="224" t="s">
        <v>19</v>
      </c>
      <c r="F144" s="225" t="s">
        <v>197</v>
      </c>
      <c r="G144" s="222"/>
      <c r="H144" s="226">
        <v>160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149</v>
      </c>
      <c r="AU144" s="232" t="s">
        <v>145</v>
      </c>
      <c r="AV144" s="13" t="s">
        <v>145</v>
      </c>
      <c r="AW144" s="13" t="s">
        <v>32</v>
      </c>
      <c r="AX144" s="13" t="s">
        <v>79</v>
      </c>
      <c r="AY144" s="232" t="s">
        <v>136</v>
      </c>
    </row>
    <row r="145" s="2" customFormat="1" ht="16.5" customHeight="1">
      <c r="A145" s="41"/>
      <c r="B145" s="42"/>
      <c r="C145" s="203" t="s">
        <v>198</v>
      </c>
      <c r="D145" s="203" t="s">
        <v>139</v>
      </c>
      <c r="E145" s="204" t="s">
        <v>199</v>
      </c>
      <c r="F145" s="205" t="s">
        <v>200</v>
      </c>
      <c r="G145" s="206" t="s">
        <v>142</v>
      </c>
      <c r="H145" s="207">
        <v>10</v>
      </c>
      <c r="I145" s="208"/>
      <c r="J145" s="209">
        <f>ROUND(I145*H145,2)</f>
        <v>0</v>
      </c>
      <c r="K145" s="205" t="s">
        <v>143</v>
      </c>
      <c r="L145" s="47"/>
      <c r="M145" s="210" t="s">
        <v>19</v>
      </c>
      <c r="N145" s="211" t="s">
        <v>43</v>
      </c>
      <c r="O145" s="87"/>
      <c r="P145" s="212">
        <f>O145*H145</f>
        <v>0</v>
      </c>
      <c r="Q145" s="212">
        <v>0.056000000000000001</v>
      </c>
      <c r="R145" s="212">
        <f>Q145*H145</f>
        <v>0.56000000000000005</v>
      </c>
      <c r="S145" s="212">
        <v>0</v>
      </c>
      <c r="T145" s="213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4" t="s">
        <v>144</v>
      </c>
      <c r="AT145" s="214" t="s">
        <v>139</v>
      </c>
      <c r="AU145" s="214" t="s">
        <v>145</v>
      </c>
      <c r="AY145" s="20" t="s">
        <v>136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20" t="s">
        <v>145</v>
      </c>
      <c r="BK145" s="215">
        <f>ROUND(I145*H145,2)</f>
        <v>0</v>
      </c>
      <c r="BL145" s="20" t="s">
        <v>144</v>
      </c>
      <c r="BM145" s="214" t="s">
        <v>201</v>
      </c>
    </row>
    <row r="146" s="2" customFormat="1">
      <c r="A146" s="41"/>
      <c r="B146" s="42"/>
      <c r="C146" s="43"/>
      <c r="D146" s="216" t="s">
        <v>147</v>
      </c>
      <c r="E146" s="43"/>
      <c r="F146" s="217" t="s">
        <v>202</v>
      </c>
      <c r="G146" s="43"/>
      <c r="H146" s="43"/>
      <c r="I146" s="218"/>
      <c r="J146" s="43"/>
      <c r="K146" s="43"/>
      <c r="L146" s="47"/>
      <c r="M146" s="219"/>
      <c r="N146" s="220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147</v>
      </c>
      <c r="AU146" s="20" t="s">
        <v>145</v>
      </c>
    </row>
    <row r="147" s="2" customFormat="1" ht="24.15" customHeight="1">
      <c r="A147" s="41"/>
      <c r="B147" s="42"/>
      <c r="C147" s="203" t="s">
        <v>203</v>
      </c>
      <c r="D147" s="203" t="s">
        <v>139</v>
      </c>
      <c r="E147" s="204" t="s">
        <v>204</v>
      </c>
      <c r="F147" s="205" t="s">
        <v>205</v>
      </c>
      <c r="G147" s="206" t="s">
        <v>142</v>
      </c>
      <c r="H147" s="207">
        <v>160</v>
      </c>
      <c r="I147" s="208"/>
      <c r="J147" s="209">
        <f>ROUND(I147*H147,2)</f>
        <v>0</v>
      </c>
      <c r="K147" s="205" t="s">
        <v>143</v>
      </c>
      <c r="L147" s="47"/>
      <c r="M147" s="210" t="s">
        <v>19</v>
      </c>
      <c r="N147" s="211" t="s">
        <v>43</v>
      </c>
      <c r="O147" s="87"/>
      <c r="P147" s="212">
        <f>O147*H147</f>
        <v>0</v>
      </c>
      <c r="Q147" s="212">
        <v>0.0043800000000000002</v>
      </c>
      <c r="R147" s="212">
        <f>Q147*H147</f>
        <v>0.70080000000000009</v>
      </c>
      <c r="S147" s="212">
        <v>0</v>
      </c>
      <c r="T147" s="213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4" t="s">
        <v>144</v>
      </c>
      <c r="AT147" s="214" t="s">
        <v>139</v>
      </c>
      <c r="AU147" s="214" t="s">
        <v>145</v>
      </c>
      <c r="AY147" s="20" t="s">
        <v>136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20" t="s">
        <v>145</v>
      </c>
      <c r="BK147" s="215">
        <f>ROUND(I147*H147,2)</f>
        <v>0</v>
      </c>
      <c r="BL147" s="20" t="s">
        <v>144</v>
      </c>
      <c r="BM147" s="214" t="s">
        <v>206</v>
      </c>
    </row>
    <row r="148" s="2" customFormat="1">
      <c r="A148" s="41"/>
      <c r="B148" s="42"/>
      <c r="C148" s="43"/>
      <c r="D148" s="216" t="s">
        <v>147</v>
      </c>
      <c r="E148" s="43"/>
      <c r="F148" s="217" t="s">
        <v>207</v>
      </c>
      <c r="G148" s="43"/>
      <c r="H148" s="43"/>
      <c r="I148" s="218"/>
      <c r="J148" s="43"/>
      <c r="K148" s="43"/>
      <c r="L148" s="47"/>
      <c r="M148" s="219"/>
      <c r="N148" s="220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147</v>
      </c>
      <c r="AU148" s="20" t="s">
        <v>145</v>
      </c>
    </row>
    <row r="149" s="2" customFormat="1" ht="16.5" customHeight="1">
      <c r="A149" s="41"/>
      <c r="B149" s="42"/>
      <c r="C149" s="203" t="s">
        <v>8</v>
      </c>
      <c r="D149" s="203" t="s">
        <v>139</v>
      </c>
      <c r="E149" s="204" t="s">
        <v>208</v>
      </c>
      <c r="F149" s="205" t="s">
        <v>209</v>
      </c>
      <c r="G149" s="206" t="s">
        <v>142</v>
      </c>
      <c r="H149" s="207">
        <v>160</v>
      </c>
      <c r="I149" s="208"/>
      <c r="J149" s="209">
        <f>ROUND(I149*H149,2)</f>
        <v>0</v>
      </c>
      <c r="K149" s="205" t="s">
        <v>143</v>
      </c>
      <c r="L149" s="47"/>
      <c r="M149" s="210" t="s">
        <v>19</v>
      </c>
      <c r="N149" s="211" t="s">
        <v>43</v>
      </c>
      <c r="O149" s="87"/>
      <c r="P149" s="212">
        <f>O149*H149</f>
        <v>0</v>
      </c>
      <c r="Q149" s="212">
        <v>0.0040000000000000001</v>
      </c>
      <c r="R149" s="212">
        <f>Q149*H149</f>
        <v>0.64000000000000001</v>
      </c>
      <c r="S149" s="212">
        <v>0</v>
      </c>
      <c r="T149" s="213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4" t="s">
        <v>144</v>
      </c>
      <c r="AT149" s="214" t="s">
        <v>139</v>
      </c>
      <c r="AU149" s="214" t="s">
        <v>145</v>
      </c>
      <c r="AY149" s="20" t="s">
        <v>136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20" t="s">
        <v>145</v>
      </c>
      <c r="BK149" s="215">
        <f>ROUND(I149*H149,2)</f>
        <v>0</v>
      </c>
      <c r="BL149" s="20" t="s">
        <v>144</v>
      </c>
      <c r="BM149" s="214" t="s">
        <v>210</v>
      </c>
    </row>
    <row r="150" s="2" customFormat="1">
      <c r="A150" s="41"/>
      <c r="B150" s="42"/>
      <c r="C150" s="43"/>
      <c r="D150" s="216" t="s">
        <v>147</v>
      </c>
      <c r="E150" s="43"/>
      <c r="F150" s="217" t="s">
        <v>211</v>
      </c>
      <c r="G150" s="43"/>
      <c r="H150" s="43"/>
      <c r="I150" s="218"/>
      <c r="J150" s="43"/>
      <c r="K150" s="43"/>
      <c r="L150" s="47"/>
      <c r="M150" s="219"/>
      <c r="N150" s="220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147</v>
      </c>
      <c r="AU150" s="20" t="s">
        <v>145</v>
      </c>
    </row>
    <row r="151" s="2" customFormat="1" ht="24.15" customHeight="1">
      <c r="A151" s="41"/>
      <c r="B151" s="42"/>
      <c r="C151" s="203" t="s">
        <v>212</v>
      </c>
      <c r="D151" s="203" t="s">
        <v>139</v>
      </c>
      <c r="E151" s="204" t="s">
        <v>213</v>
      </c>
      <c r="F151" s="205" t="s">
        <v>214</v>
      </c>
      <c r="G151" s="206" t="s">
        <v>142</v>
      </c>
      <c r="H151" s="207">
        <v>19.5</v>
      </c>
      <c r="I151" s="208"/>
      <c r="J151" s="209">
        <f>ROUND(I151*H151,2)</f>
        <v>0</v>
      </c>
      <c r="K151" s="205" t="s">
        <v>143</v>
      </c>
      <c r="L151" s="47"/>
      <c r="M151" s="210" t="s">
        <v>19</v>
      </c>
      <c r="N151" s="211" t="s">
        <v>43</v>
      </c>
      <c r="O151" s="87"/>
      <c r="P151" s="212">
        <f>O151*H151</f>
        <v>0</v>
      </c>
      <c r="Q151" s="212">
        <v>0.015400000000000001</v>
      </c>
      <c r="R151" s="212">
        <f>Q151*H151</f>
        <v>0.30030000000000001</v>
      </c>
      <c r="S151" s="212">
        <v>0</v>
      </c>
      <c r="T151" s="213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4" t="s">
        <v>144</v>
      </c>
      <c r="AT151" s="214" t="s">
        <v>139</v>
      </c>
      <c r="AU151" s="214" t="s">
        <v>145</v>
      </c>
      <c r="AY151" s="20" t="s">
        <v>136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20" t="s">
        <v>145</v>
      </c>
      <c r="BK151" s="215">
        <f>ROUND(I151*H151,2)</f>
        <v>0</v>
      </c>
      <c r="BL151" s="20" t="s">
        <v>144</v>
      </c>
      <c r="BM151" s="214" t="s">
        <v>215</v>
      </c>
    </row>
    <row r="152" s="2" customFormat="1">
      <c r="A152" s="41"/>
      <c r="B152" s="42"/>
      <c r="C152" s="43"/>
      <c r="D152" s="216" t="s">
        <v>147</v>
      </c>
      <c r="E152" s="43"/>
      <c r="F152" s="217" t="s">
        <v>216</v>
      </c>
      <c r="G152" s="43"/>
      <c r="H152" s="43"/>
      <c r="I152" s="218"/>
      <c r="J152" s="43"/>
      <c r="K152" s="43"/>
      <c r="L152" s="47"/>
      <c r="M152" s="219"/>
      <c r="N152" s="220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147</v>
      </c>
      <c r="AU152" s="20" t="s">
        <v>145</v>
      </c>
    </row>
    <row r="153" s="13" customFormat="1">
      <c r="A153" s="13"/>
      <c r="B153" s="221"/>
      <c r="C153" s="222"/>
      <c r="D153" s="223" t="s">
        <v>149</v>
      </c>
      <c r="E153" s="224" t="s">
        <v>19</v>
      </c>
      <c r="F153" s="225" t="s">
        <v>217</v>
      </c>
      <c r="G153" s="222"/>
      <c r="H153" s="226">
        <v>15</v>
      </c>
      <c r="I153" s="227"/>
      <c r="J153" s="222"/>
      <c r="K153" s="222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149</v>
      </c>
      <c r="AU153" s="232" t="s">
        <v>145</v>
      </c>
      <c r="AV153" s="13" t="s">
        <v>145</v>
      </c>
      <c r="AW153" s="13" t="s">
        <v>32</v>
      </c>
      <c r="AX153" s="13" t="s">
        <v>71</v>
      </c>
      <c r="AY153" s="232" t="s">
        <v>136</v>
      </c>
    </row>
    <row r="154" s="14" customFormat="1">
      <c r="A154" s="14"/>
      <c r="B154" s="233"/>
      <c r="C154" s="234"/>
      <c r="D154" s="223" t="s">
        <v>149</v>
      </c>
      <c r="E154" s="235" t="s">
        <v>19</v>
      </c>
      <c r="F154" s="236" t="s">
        <v>151</v>
      </c>
      <c r="G154" s="234"/>
      <c r="H154" s="237">
        <v>15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3" t="s">
        <v>149</v>
      </c>
      <c r="AU154" s="243" t="s">
        <v>145</v>
      </c>
      <c r="AV154" s="14" t="s">
        <v>137</v>
      </c>
      <c r="AW154" s="14" t="s">
        <v>32</v>
      </c>
      <c r="AX154" s="14" t="s">
        <v>71</v>
      </c>
      <c r="AY154" s="243" t="s">
        <v>136</v>
      </c>
    </row>
    <row r="155" s="13" customFormat="1">
      <c r="A155" s="13"/>
      <c r="B155" s="221"/>
      <c r="C155" s="222"/>
      <c r="D155" s="223" t="s">
        <v>149</v>
      </c>
      <c r="E155" s="224" t="s">
        <v>19</v>
      </c>
      <c r="F155" s="225" t="s">
        <v>218</v>
      </c>
      <c r="G155" s="222"/>
      <c r="H155" s="226">
        <v>4.5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149</v>
      </c>
      <c r="AU155" s="232" t="s">
        <v>145</v>
      </c>
      <c r="AV155" s="13" t="s">
        <v>145</v>
      </c>
      <c r="AW155" s="13" t="s">
        <v>32</v>
      </c>
      <c r="AX155" s="13" t="s">
        <v>71</v>
      </c>
      <c r="AY155" s="232" t="s">
        <v>136</v>
      </c>
    </row>
    <row r="156" s="14" customFormat="1">
      <c r="A156" s="14"/>
      <c r="B156" s="233"/>
      <c r="C156" s="234"/>
      <c r="D156" s="223" t="s">
        <v>149</v>
      </c>
      <c r="E156" s="235" t="s">
        <v>19</v>
      </c>
      <c r="F156" s="236" t="s">
        <v>151</v>
      </c>
      <c r="G156" s="234"/>
      <c r="H156" s="237">
        <v>4.5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149</v>
      </c>
      <c r="AU156" s="243" t="s">
        <v>145</v>
      </c>
      <c r="AV156" s="14" t="s">
        <v>137</v>
      </c>
      <c r="AW156" s="14" t="s">
        <v>32</v>
      </c>
      <c r="AX156" s="14" t="s">
        <v>71</v>
      </c>
      <c r="AY156" s="243" t="s">
        <v>136</v>
      </c>
    </row>
    <row r="157" s="15" customFormat="1">
      <c r="A157" s="15"/>
      <c r="B157" s="244"/>
      <c r="C157" s="245"/>
      <c r="D157" s="223" t="s">
        <v>149</v>
      </c>
      <c r="E157" s="246" t="s">
        <v>19</v>
      </c>
      <c r="F157" s="247" t="s">
        <v>154</v>
      </c>
      <c r="G157" s="245"/>
      <c r="H157" s="248">
        <v>19.5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4" t="s">
        <v>149</v>
      </c>
      <c r="AU157" s="254" t="s">
        <v>145</v>
      </c>
      <c r="AV157" s="15" t="s">
        <v>144</v>
      </c>
      <c r="AW157" s="15" t="s">
        <v>32</v>
      </c>
      <c r="AX157" s="15" t="s">
        <v>79</v>
      </c>
      <c r="AY157" s="254" t="s">
        <v>136</v>
      </c>
    </row>
    <row r="158" s="2" customFormat="1" ht="24.15" customHeight="1">
      <c r="A158" s="41"/>
      <c r="B158" s="42"/>
      <c r="C158" s="203" t="s">
        <v>219</v>
      </c>
      <c r="D158" s="203" t="s">
        <v>139</v>
      </c>
      <c r="E158" s="204" t="s">
        <v>220</v>
      </c>
      <c r="F158" s="205" t="s">
        <v>221</v>
      </c>
      <c r="G158" s="206" t="s">
        <v>142</v>
      </c>
      <c r="H158" s="207">
        <v>8.5</v>
      </c>
      <c r="I158" s="208"/>
      <c r="J158" s="209">
        <f>ROUND(I158*H158,2)</f>
        <v>0</v>
      </c>
      <c r="K158" s="205" t="s">
        <v>143</v>
      </c>
      <c r="L158" s="47"/>
      <c r="M158" s="210" t="s">
        <v>19</v>
      </c>
      <c r="N158" s="211" t="s">
        <v>43</v>
      </c>
      <c r="O158" s="87"/>
      <c r="P158" s="212">
        <f>O158*H158</f>
        <v>0</v>
      </c>
      <c r="Q158" s="212">
        <v>0.018380000000000001</v>
      </c>
      <c r="R158" s="212">
        <f>Q158*H158</f>
        <v>0.15623000000000001</v>
      </c>
      <c r="S158" s="212">
        <v>0</v>
      </c>
      <c r="T158" s="213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4" t="s">
        <v>144</v>
      </c>
      <c r="AT158" s="214" t="s">
        <v>139</v>
      </c>
      <c r="AU158" s="214" t="s">
        <v>145</v>
      </c>
      <c r="AY158" s="20" t="s">
        <v>136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0" t="s">
        <v>145</v>
      </c>
      <c r="BK158" s="215">
        <f>ROUND(I158*H158,2)</f>
        <v>0</v>
      </c>
      <c r="BL158" s="20" t="s">
        <v>144</v>
      </c>
      <c r="BM158" s="214" t="s">
        <v>222</v>
      </c>
    </row>
    <row r="159" s="2" customFormat="1">
      <c r="A159" s="41"/>
      <c r="B159" s="42"/>
      <c r="C159" s="43"/>
      <c r="D159" s="216" t="s">
        <v>147</v>
      </c>
      <c r="E159" s="43"/>
      <c r="F159" s="217" t="s">
        <v>223</v>
      </c>
      <c r="G159" s="43"/>
      <c r="H159" s="43"/>
      <c r="I159" s="218"/>
      <c r="J159" s="43"/>
      <c r="K159" s="43"/>
      <c r="L159" s="47"/>
      <c r="M159" s="219"/>
      <c r="N159" s="220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147</v>
      </c>
      <c r="AU159" s="20" t="s">
        <v>145</v>
      </c>
    </row>
    <row r="160" s="2" customFormat="1" ht="24.15" customHeight="1">
      <c r="A160" s="41"/>
      <c r="B160" s="42"/>
      <c r="C160" s="203" t="s">
        <v>224</v>
      </c>
      <c r="D160" s="203" t="s">
        <v>139</v>
      </c>
      <c r="E160" s="204" t="s">
        <v>225</v>
      </c>
      <c r="F160" s="205" t="s">
        <v>226</v>
      </c>
      <c r="G160" s="206" t="s">
        <v>142</v>
      </c>
      <c r="H160" s="207">
        <v>8.5</v>
      </c>
      <c r="I160" s="208"/>
      <c r="J160" s="209">
        <f>ROUND(I160*H160,2)</f>
        <v>0</v>
      </c>
      <c r="K160" s="205" t="s">
        <v>143</v>
      </c>
      <c r="L160" s="47"/>
      <c r="M160" s="210" t="s">
        <v>19</v>
      </c>
      <c r="N160" s="211" t="s">
        <v>43</v>
      </c>
      <c r="O160" s="87"/>
      <c r="P160" s="212">
        <f>O160*H160</f>
        <v>0</v>
      </c>
      <c r="Q160" s="212">
        <v>0.0079000000000000008</v>
      </c>
      <c r="R160" s="212">
        <f>Q160*H160</f>
        <v>0.067150000000000001</v>
      </c>
      <c r="S160" s="212">
        <v>0</v>
      </c>
      <c r="T160" s="213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4" t="s">
        <v>144</v>
      </c>
      <c r="AT160" s="214" t="s">
        <v>139</v>
      </c>
      <c r="AU160" s="214" t="s">
        <v>145</v>
      </c>
      <c r="AY160" s="20" t="s">
        <v>136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20" t="s">
        <v>145</v>
      </c>
      <c r="BK160" s="215">
        <f>ROUND(I160*H160,2)</f>
        <v>0</v>
      </c>
      <c r="BL160" s="20" t="s">
        <v>144</v>
      </c>
      <c r="BM160" s="214" t="s">
        <v>227</v>
      </c>
    </row>
    <row r="161" s="2" customFormat="1">
      <c r="A161" s="41"/>
      <c r="B161" s="42"/>
      <c r="C161" s="43"/>
      <c r="D161" s="216" t="s">
        <v>147</v>
      </c>
      <c r="E161" s="43"/>
      <c r="F161" s="217" t="s">
        <v>228</v>
      </c>
      <c r="G161" s="43"/>
      <c r="H161" s="43"/>
      <c r="I161" s="218"/>
      <c r="J161" s="43"/>
      <c r="K161" s="43"/>
      <c r="L161" s="47"/>
      <c r="M161" s="219"/>
      <c r="N161" s="220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147</v>
      </c>
      <c r="AU161" s="20" t="s">
        <v>145</v>
      </c>
    </row>
    <row r="162" s="2" customFormat="1" ht="21.75" customHeight="1">
      <c r="A162" s="41"/>
      <c r="B162" s="42"/>
      <c r="C162" s="203" t="s">
        <v>229</v>
      </c>
      <c r="D162" s="203" t="s">
        <v>139</v>
      </c>
      <c r="E162" s="204" t="s">
        <v>230</v>
      </c>
      <c r="F162" s="205" t="s">
        <v>231</v>
      </c>
      <c r="G162" s="206" t="s">
        <v>142</v>
      </c>
      <c r="H162" s="207">
        <v>7.0999999999999996</v>
      </c>
      <c r="I162" s="208"/>
      <c r="J162" s="209">
        <f>ROUND(I162*H162,2)</f>
        <v>0</v>
      </c>
      <c r="K162" s="205" t="s">
        <v>143</v>
      </c>
      <c r="L162" s="47"/>
      <c r="M162" s="210" t="s">
        <v>19</v>
      </c>
      <c r="N162" s="211" t="s">
        <v>43</v>
      </c>
      <c r="O162" s="87"/>
      <c r="P162" s="212">
        <f>O162*H162</f>
        <v>0</v>
      </c>
      <c r="Q162" s="212">
        <v>0.00011</v>
      </c>
      <c r="R162" s="212">
        <f>Q162*H162</f>
        <v>0.00078100000000000001</v>
      </c>
      <c r="S162" s="212">
        <v>6.0000000000000002E-05</v>
      </c>
      <c r="T162" s="213">
        <f>S162*H162</f>
        <v>0.000426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4" t="s">
        <v>144</v>
      </c>
      <c r="AT162" s="214" t="s">
        <v>139</v>
      </c>
      <c r="AU162" s="214" t="s">
        <v>145</v>
      </c>
      <c r="AY162" s="20" t="s">
        <v>136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0" t="s">
        <v>145</v>
      </c>
      <c r="BK162" s="215">
        <f>ROUND(I162*H162,2)</f>
        <v>0</v>
      </c>
      <c r="BL162" s="20" t="s">
        <v>144</v>
      </c>
      <c r="BM162" s="214" t="s">
        <v>232</v>
      </c>
    </row>
    <row r="163" s="2" customFormat="1">
      <c r="A163" s="41"/>
      <c r="B163" s="42"/>
      <c r="C163" s="43"/>
      <c r="D163" s="216" t="s">
        <v>147</v>
      </c>
      <c r="E163" s="43"/>
      <c r="F163" s="217" t="s">
        <v>233</v>
      </c>
      <c r="G163" s="43"/>
      <c r="H163" s="43"/>
      <c r="I163" s="218"/>
      <c r="J163" s="43"/>
      <c r="K163" s="43"/>
      <c r="L163" s="47"/>
      <c r="M163" s="219"/>
      <c r="N163" s="220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147</v>
      </c>
      <c r="AU163" s="20" t="s">
        <v>145</v>
      </c>
    </row>
    <row r="164" s="2" customFormat="1" ht="16.5" customHeight="1">
      <c r="A164" s="41"/>
      <c r="B164" s="42"/>
      <c r="C164" s="203" t="s">
        <v>234</v>
      </c>
      <c r="D164" s="203" t="s">
        <v>139</v>
      </c>
      <c r="E164" s="204" t="s">
        <v>235</v>
      </c>
      <c r="F164" s="205" t="s">
        <v>236</v>
      </c>
      <c r="G164" s="206" t="s">
        <v>162</v>
      </c>
      <c r="H164" s="207">
        <v>59</v>
      </c>
      <c r="I164" s="208"/>
      <c r="J164" s="209">
        <f>ROUND(I164*H164,2)</f>
        <v>0</v>
      </c>
      <c r="K164" s="205" t="s">
        <v>143</v>
      </c>
      <c r="L164" s="47"/>
      <c r="M164" s="210" t="s">
        <v>19</v>
      </c>
      <c r="N164" s="211" t="s">
        <v>43</v>
      </c>
      <c r="O164" s="87"/>
      <c r="P164" s="212">
        <f>O164*H164</f>
        <v>0</v>
      </c>
      <c r="Q164" s="212">
        <v>0.0015</v>
      </c>
      <c r="R164" s="212">
        <f>Q164*H164</f>
        <v>0.088499999999999995</v>
      </c>
      <c r="S164" s="212">
        <v>0</v>
      </c>
      <c r="T164" s="213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4" t="s">
        <v>144</v>
      </c>
      <c r="AT164" s="214" t="s">
        <v>139</v>
      </c>
      <c r="AU164" s="214" t="s">
        <v>145</v>
      </c>
      <c r="AY164" s="20" t="s">
        <v>136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20" t="s">
        <v>145</v>
      </c>
      <c r="BK164" s="215">
        <f>ROUND(I164*H164,2)</f>
        <v>0</v>
      </c>
      <c r="BL164" s="20" t="s">
        <v>144</v>
      </c>
      <c r="BM164" s="214" t="s">
        <v>237</v>
      </c>
    </row>
    <row r="165" s="2" customFormat="1">
      <c r="A165" s="41"/>
      <c r="B165" s="42"/>
      <c r="C165" s="43"/>
      <c r="D165" s="216" t="s">
        <v>147</v>
      </c>
      <c r="E165" s="43"/>
      <c r="F165" s="217" t="s">
        <v>238</v>
      </c>
      <c r="G165" s="43"/>
      <c r="H165" s="43"/>
      <c r="I165" s="218"/>
      <c r="J165" s="43"/>
      <c r="K165" s="43"/>
      <c r="L165" s="47"/>
      <c r="M165" s="219"/>
      <c r="N165" s="220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147</v>
      </c>
      <c r="AU165" s="20" t="s">
        <v>145</v>
      </c>
    </row>
    <row r="166" s="2" customFormat="1" ht="16.5" customHeight="1">
      <c r="A166" s="41"/>
      <c r="B166" s="42"/>
      <c r="C166" s="203" t="s">
        <v>239</v>
      </c>
      <c r="D166" s="203" t="s">
        <v>139</v>
      </c>
      <c r="E166" s="204" t="s">
        <v>240</v>
      </c>
      <c r="F166" s="205" t="s">
        <v>241</v>
      </c>
      <c r="G166" s="206" t="s">
        <v>142</v>
      </c>
      <c r="H166" s="207">
        <v>1.3</v>
      </c>
      <c r="I166" s="208"/>
      <c r="J166" s="209">
        <f>ROUND(I166*H166,2)</f>
        <v>0</v>
      </c>
      <c r="K166" s="205" t="s">
        <v>143</v>
      </c>
      <c r="L166" s="47"/>
      <c r="M166" s="210" t="s">
        <v>19</v>
      </c>
      <c r="N166" s="211" t="s">
        <v>43</v>
      </c>
      <c r="O166" s="87"/>
      <c r="P166" s="212">
        <f>O166*H166</f>
        <v>0</v>
      </c>
      <c r="Q166" s="212">
        <v>0.061199999999999997</v>
      </c>
      <c r="R166" s="212">
        <f>Q166*H166</f>
        <v>0.079560000000000006</v>
      </c>
      <c r="S166" s="212">
        <v>0</v>
      </c>
      <c r="T166" s="213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4" t="s">
        <v>144</v>
      </c>
      <c r="AT166" s="214" t="s">
        <v>139</v>
      </c>
      <c r="AU166" s="214" t="s">
        <v>145</v>
      </c>
      <c r="AY166" s="20" t="s">
        <v>136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20" t="s">
        <v>145</v>
      </c>
      <c r="BK166" s="215">
        <f>ROUND(I166*H166,2)</f>
        <v>0</v>
      </c>
      <c r="BL166" s="20" t="s">
        <v>144</v>
      </c>
      <c r="BM166" s="214" t="s">
        <v>242</v>
      </c>
    </row>
    <row r="167" s="2" customFormat="1">
      <c r="A167" s="41"/>
      <c r="B167" s="42"/>
      <c r="C167" s="43"/>
      <c r="D167" s="216" t="s">
        <v>147</v>
      </c>
      <c r="E167" s="43"/>
      <c r="F167" s="217" t="s">
        <v>243</v>
      </c>
      <c r="G167" s="43"/>
      <c r="H167" s="43"/>
      <c r="I167" s="218"/>
      <c r="J167" s="43"/>
      <c r="K167" s="43"/>
      <c r="L167" s="47"/>
      <c r="M167" s="219"/>
      <c r="N167" s="220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147</v>
      </c>
      <c r="AU167" s="20" t="s">
        <v>145</v>
      </c>
    </row>
    <row r="168" s="13" customFormat="1">
      <c r="A168" s="13"/>
      <c r="B168" s="221"/>
      <c r="C168" s="222"/>
      <c r="D168" s="223" t="s">
        <v>149</v>
      </c>
      <c r="E168" s="224" t="s">
        <v>19</v>
      </c>
      <c r="F168" s="225" t="s">
        <v>244</v>
      </c>
      <c r="G168" s="222"/>
      <c r="H168" s="226">
        <v>1.3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149</v>
      </c>
      <c r="AU168" s="232" t="s">
        <v>145</v>
      </c>
      <c r="AV168" s="13" t="s">
        <v>145</v>
      </c>
      <c r="AW168" s="13" t="s">
        <v>32</v>
      </c>
      <c r="AX168" s="13" t="s">
        <v>79</v>
      </c>
      <c r="AY168" s="232" t="s">
        <v>136</v>
      </c>
    </row>
    <row r="169" s="12" customFormat="1" ht="22.8" customHeight="1">
      <c r="A169" s="12"/>
      <c r="B169" s="187"/>
      <c r="C169" s="188"/>
      <c r="D169" s="189" t="s">
        <v>70</v>
      </c>
      <c r="E169" s="201" t="s">
        <v>192</v>
      </c>
      <c r="F169" s="201" t="s">
        <v>245</v>
      </c>
      <c r="G169" s="188"/>
      <c r="H169" s="188"/>
      <c r="I169" s="191"/>
      <c r="J169" s="202">
        <f>BK169</f>
        <v>0</v>
      </c>
      <c r="K169" s="188"/>
      <c r="L169" s="193"/>
      <c r="M169" s="194"/>
      <c r="N169" s="195"/>
      <c r="O169" s="195"/>
      <c r="P169" s="196">
        <f>SUM(P170:P204)</f>
        <v>0</v>
      </c>
      <c r="Q169" s="195"/>
      <c r="R169" s="196">
        <f>SUM(R170:R204)</f>
        <v>0.011712</v>
      </c>
      <c r="S169" s="195"/>
      <c r="T169" s="197">
        <f>SUM(T170:T204)</f>
        <v>3.1355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8" t="s">
        <v>79</v>
      </c>
      <c r="AT169" s="199" t="s">
        <v>70</v>
      </c>
      <c r="AU169" s="199" t="s">
        <v>79</v>
      </c>
      <c r="AY169" s="198" t="s">
        <v>136</v>
      </c>
      <c r="BK169" s="200">
        <f>SUM(BK170:BK204)</f>
        <v>0</v>
      </c>
    </row>
    <row r="170" s="2" customFormat="1" ht="24.15" customHeight="1">
      <c r="A170" s="41"/>
      <c r="B170" s="42"/>
      <c r="C170" s="203" t="s">
        <v>246</v>
      </c>
      <c r="D170" s="203" t="s">
        <v>139</v>
      </c>
      <c r="E170" s="204" t="s">
        <v>247</v>
      </c>
      <c r="F170" s="205" t="s">
        <v>248</v>
      </c>
      <c r="G170" s="206" t="s">
        <v>142</v>
      </c>
      <c r="H170" s="207">
        <v>49</v>
      </c>
      <c r="I170" s="208"/>
      <c r="J170" s="209">
        <f>ROUND(I170*H170,2)</f>
        <v>0</v>
      </c>
      <c r="K170" s="205" t="s">
        <v>143</v>
      </c>
      <c r="L170" s="47"/>
      <c r="M170" s="210" t="s">
        <v>19</v>
      </c>
      <c r="N170" s="211" t="s">
        <v>43</v>
      </c>
      <c r="O170" s="87"/>
      <c r="P170" s="212">
        <f>O170*H170</f>
        <v>0</v>
      </c>
      <c r="Q170" s="212">
        <v>0.00012999999999999999</v>
      </c>
      <c r="R170" s="212">
        <f>Q170*H170</f>
        <v>0.0063699999999999998</v>
      </c>
      <c r="S170" s="212">
        <v>0</v>
      </c>
      <c r="T170" s="213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4" t="s">
        <v>144</v>
      </c>
      <c r="AT170" s="214" t="s">
        <v>139</v>
      </c>
      <c r="AU170" s="214" t="s">
        <v>145</v>
      </c>
      <c r="AY170" s="20" t="s">
        <v>136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20" t="s">
        <v>145</v>
      </c>
      <c r="BK170" s="215">
        <f>ROUND(I170*H170,2)</f>
        <v>0</v>
      </c>
      <c r="BL170" s="20" t="s">
        <v>144</v>
      </c>
      <c r="BM170" s="214" t="s">
        <v>249</v>
      </c>
    </row>
    <row r="171" s="2" customFormat="1">
      <c r="A171" s="41"/>
      <c r="B171" s="42"/>
      <c r="C171" s="43"/>
      <c r="D171" s="216" t="s">
        <v>147</v>
      </c>
      <c r="E171" s="43"/>
      <c r="F171" s="217" t="s">
        <v>250</v>
      </c>
      <c r="G171" s="43"/>
      <c r="H171" s="43"/>
      <c r="I171" s="218"/>
      <c r="J171" s="43"/>
      <c r="K171" s="43"/>
      <c r="L171" s="47"/>
      <c r="M171" s="219"/>
      <c r="N171" s="220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147</v>
      </c>
      <c r="AU171" s="20" t="s">
        <v>145</v>
      </c>
    </row>
    <row r="172" s="2" customFormat="1" ht="24.15" customHeight="1">
      <c r="A172" s="41"/>
      <c r="B172" s="42"/>
      <c r="C172" s="203" t="s">
        <v>251</v>
      </c>
      <c r="D172" s="203" t="s">
        <v>139</v>
      </c>
      <c r="E172" s="204" t="s">
        <v>252</v>
      </c>
      <c r="F172" s="205" t="s">
        <v>253</v>
      </c>
      <c r="G172" s="206" t="s">
        <v>142</v>
      </c>
      <c r="H172" s="207">
        <v>14.199999999999999</v>
      </c>
      <c r="I172" s="208"/>
      <c r="J172" s="209">
        <f>ROUND(I172*H172,2)</f>
        <v>0</v>
      </c>
      <c r="K172" s="205" t="s">
        <v>143</v>
      </c>
      <c r="L172" s="47"/>
      <c r="M172" s="210" t="s">
        <v>19</v>
      </c>
      <c r="N172" s="211" t="s">
        <v>43</v>
      </c>
      <c r="O172" s="87"/>
      <c r="P172" s="212">
        <f>O172*H172</f>
        <v>0</v>
      </c>
      <c r="Q172" s="212">
        <v>1.0000000000000001E-05</v>
      </c>
      <c r="R172" s="212">
        <f>Q172*H172</f>
        <v>0.00014200000000000001</v>
      </c>
      <c r="S172" s="212">
        <v>0</v>
      </c>
      <c r="T172" s="213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4" t="s">
        <v>144</v>
      </c>
      <c r="AT172" s="214" t="s">
        <v>139</v>
      </c>
      <c r="AU172" s="214" t="s">
        <v>145</v>
      </c>
      <c r="AY172" s="20" t="s">
        <v>136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20" t="s">
        <v>145</v>
      </c>
      <c r="BK172" s="215">
        <f>ROUND(I172*H172,2)</f>
        <v>0</v>
      </c>
      <c r="BL172" s="20" t="s">
        <v>144</v>
      </c>
      <c r="BM172" s="214" t="s">
        <v>254</v>
      </c>
    </row>
    <row r="173" s="2" customFormat="1">
      <c r="A173" s="41"/>
      <c r="B173" s="42"/>
      <c r="C173" s="43"/>
      <c r="D173" s="216" t="s">
        <v>147</v>
      </c>
      <c r="E173" s="43"/>
      <c r="F173" s="217" t="s">
        <v>255</v>
      </c>
      <c r="G173" s="43"/>
      <c r="H173" s="43"/>
      <c r="I173" s="218"/>
      <c r="J173" s="43"/>
      <c r="K173" s="43"/>
      <c r="L173" s="47"/>
      <c r="M173" s="219"/>
      <c r="N173" s="220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147</v>
      </c>
      <c r="AU173" s="20" t="s">
        <v>145</v>
      </c>
    </row>
    <row r="174" s="2" customFormat="1" ht="24.15" customHeight="1">
      <c r="A174" s="41"/>
      <c r="B174" s="42"/>
      <c r="C174" s="203" t="s">
        <v>7</v>
      </c>
      <c r="D174" s="203" t="s">
        <v>139</v>
      </c>
      <c r="E174" s="204" t="s">
        <v>256</v>
      </c>
      <c r="F174" s="205" t="s">
        <v>257</v>
      </c>
      <c r="G174" s="206" t="s">
        <v>142</v>
      </c>
      <c r="H174" s="207">
        <v>49</v>
      </c>
      <c r="I174" s="208"/>
      <c r="J174" s="209">
        <f>ROUND(I174*H174,2)</f>
        <v>0</v>
      </c>
      <c r="K174" s="205" t="s">
        <v>143</v>
      </c>
      <c r="L174" s="47"/>
      <c r="M174" s="210" t="s">
        <v>19</v>
      </c>
      <c r="N174" s="211" t="s">
        <v>43</v>
      </c>
      <c r="O174" s="87"/>
      <c r="P174" s="212">
        <f>O174*H174</f>
        <v>0</v>
      </c>
      <c r="Q174" s="212">
        <v>4.0000000000000003E-05</v>
      </c>
      <c r="R174" s="212">
        <f>Q174*H174</f>
        <v>0.0019600000000000004</v>
      </c>
      <c r="S174" s="212">
        <v>0</v>
      </c>
      <c r="T174" s="213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4" t="s">
        <v>144</v>
      </c>
      <c r="AT174" s="214" t="s">
        <v>139</v>
      </c>
      <c r="AU174" s="214" t="s">
        <v>145</v>
      </c>
      <c r="AY174" s="20" t="s">
        <v>136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20" t="s">
        <v>145</v>
      </c>
      <c r="BK174" s="215">
        <f>ROUND(I174*H174,2)</f>
        <v>0</v>
      </c>
      <c r="BL174" s="20" t="s">
        <v>144</v>
      </c>
      <c r="BM174" s="214" t="s">
        <v>258</v>
      </c>
    </row>
    <row r="175" s="2" customFormat="1">
      <c r="A175" s="41"/>
      <c r="B175" s="42"/>
      <c r="C175" s="43"/>
      <c r="D175" s="216" t="s">
        <v>147</v>
      </c>
      <c r="E175" s="43"/>
      <c r="F175" s="217" t="s">
        <v>259</v>
      </c>
      <c r="G175" s="43"/>
      <c r="H175" s="43"/>
      <c r="I175" s="218"/>
      <c r="J175" s="43"/>
      <c r="K175" s="43"/>
      <c r="L175" s="47"/>
      <c r="M175" s="219"/>
      <c r="N175" s="220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147</v>
      </c>
      <c r="AU175" s="20" t="s">
        <v>145</v>
      </c>
    </row>
    <row r="176" s="2" customFormat="1" ht="16.5" customHeight="1">
      <c r="A176" s="41"/>
      <c r="B176" s="42"/>
      <c r="C176" s="203" t="s">
        <v>260</v>
      </c>
      <c r="D176" s="203" t="s">
        <v>139</v>
      </c>
      <c r="E176" s="204" t="s">
        <v>261</v>
      </c>
      <c r="F176" s="205" t="s">
        <v>262</v>
      </c>
      <c r="G176" s="206" t="s">
        <v>142</v>
      </c>
      <c r="H176" s="207">
        <v>49</v>
      </c>
      <c r="I176" s="208"/>
      <c r="J176" s="209">
        <f>ROUND(I176*H176,2)</f>
        <v>0</v>
      </c>
      <c r="K176" s="205" t="s">
        <v>143</v>
      </c>
      <c r="L176" s="47"/>
      <c r="M176" s="210" t="s">
        <v>19</v>
      </c>
      <c r="N176" s="211" t="s">
        <v>43</v>
      </c>
      <c r="O176" s="87"/>
      <c r="P176" s="212">
        <f>O176*H176</f>
        <v>0</v>
      </c>
      <c r="Q176" s="212">
        <v>1.0000000000000001E-05</v>
      </c>
      <c r="R176" s="212">
        <f>Q176*H176</f>
        <v>0.00049000000000000009</v>
      </c>
      <c r="S176" s="212">
        <v>0</v>
      </c>
      <c r="T176" s="213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4" t="s">
        <v>144</v>
      </c>
      <c r="AT176" s="214" t="s">
        <v>139</v>
      </c>
      <c r="AU176" s="214" t="s">
        <v>145</v>
      </c>
      <c r="AY176" s="20" t="s">
        <v>136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20" t="s">
        <v>145</v>
      </c>
      <c r="BK176" s="215">
        <f>ROUND(I176*H176,2)</f>
        <v>0</v>
      </c>
      <c r="BL176" s="20" t="s">
        <v>144</v>
      </c>
      <c r="BM176" s="214" t="s">
        <v>263</v>
      </c>
    </row>
    <row r="177" s="2" customFormat="1">
      <c r="A177" s="41"/>
      <c r="B177" s="42"/>
      <c r="C177" s="43"/>
      <c r="D177" s="216" t="s">
        <v>147</v>
      </c>
      <c r="E177" s="43"/>
      <c r="F177" s="217" t="s">
        <v>264</v>
      </c>
      <c r="G177" s="43"/>
      <c r="H177" s="43"/>
      <c r="I177" s="218"/>
      <c r="J177" s="43"/>
      <c r="K177" s="43"/>
      <c r="L177" s="47"/>
      <c r="M177" s="219"/>
      <c r="N177" s="220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147</v>
      </c>
      <c r="AU177" s="20" t="s">
        <v>145</v>
      </c>
    </row>
    <row r="178" s="2" customFormat="1" ht="16.5" customHeight="1">
      <c r="A178" s="41"/>
      <c r="B178" s="42"/>
      <c r="C178" s="203" t="s">
        <v>265</v>
      </c>
      <c r="D178" s="203" t="s">
        <v>139</v>
      </c>
      <c r="E178" s="204" t="s">
        <v>266</v>
      </c>
      <c r="F178" s="205" t="s">
        <v>267</v>
      </c>
      <c r="G178" s="206" t="s">
        <v>142</v>
      </c>
      <c r="H178" s="207">
        <v>2.7999999999999998</v>
      </c>
      <c r="I178" s="208"/>
      <c r="J178" s="209">
        <f>ROUND(I178*H178,2)</f>
        <v>0</v>
      </c>
      <c r="K178" s="205" t="s">
        <v>143</v>
      </c>
      <c r="L178" s="47"/>
      <c r="M178" s="210" t="s">
        <v>19</v>
      </c>
      <c r="N178" s="211" t="s">
        <v>43</v>
      </c>
      <c r="O178" s="87"/>
      <c r="P178" s="212">
        <f>O178*H178</f>
        <v>0</v>
      </c>
      <c r="Q178" s="212">
        <v>0</v>
      </c>
      <c r="R178" s="212">
        <f>Q178*H178</f>
        <v>0</v>
      </c>
      <c r="S178" s="212">
        <v>0.18099999999999999</v>
      </c>
      <c r="T178" s="213">
        <f>S178*H178</f>
        <v>0.50679999999999992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4" t="s">
        <v>144</v>
      </c>
      <c r="AT178" s="214" t="s">
        <v>139</v>
      </c>
      <c r="AU178" s="214" t="s">
        <v>145</v>
      </c>
      <c r="AY178" s="20" t="s">
        <v>136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20" t="s">
        <v>145</v>
      </c>
      <c r="BK178" s="215">
        <f>ROUND(I178*H178,2)</f>
        <v>0</v>
      </c>
      <c r="BL178" s="20" t="s">
        <v>144</v>
      </c>
      <c r="BM178" s="214" t="s">
        <v>268</v>
      </c>
    </row>
    <row r="179" s="2" customFormat="1">
      <c r="A179" s="41"/>
      <c r="B179" s="42"/>
      <c r="C179" s="43"/>
      <c r="D179" s="216" t="s">
        <v>147</v>
      </c>
      <c r="E179" s="43"/>
      <c r="F179" s="217" t="s">
        <v>269</v>
      </c>
      <c r="G179" s="43"/>
      <c r="H179" s="43"/>
      <c r="I179" s="218"/>
      <c r="J179" s="43"/>
      <c r="K179" s="43"/>
      <c r="L179" s="47"/>
      <c r="M179" s="219"/>
      <c r="N179" s="220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147</v>
      </c>
      <c r="AU179" s="20" t="s">
        <v>145</v>
      </c>
    </row>
    <row r="180" s="2" customFormat="1" ht="16.5" customHeight="1">
      <c r="A180" s="41"/>
      <c r="B180" s="42"/>
      <c r="C180" s="203" t="s">
        <v>270</v>
      </c>
      <c r="D180" s="203" t="s">
        <v>139</v>
      </c>
      <c r="E180" s="204" t="s">
        <v>271</v>
      </c>
      <c r="F180" s="205" t="s">
        <v>272</v>
      </c>
      <c r="G180" s="206" t="s">
        <v>142</v>
      </c>
      <c r="H180" s="207">
        <v>11.6</v>
      </c>
      <c r="I180" s="208"/>
      <c r="J180" s="209">
        <f>ROUND(I180*H180,2)</f>
        <v>0</v>
      </c>
      <c r="K180" s="205" t="s">
        <v>143</v>
      </c>
      <c r="L180" s="47"/>
      <c r="M180" s="210" t="s">
        <v>19</v>
      </c>
      <c r="N180" s="211" t="s">
        <v>43</v>
      </c>
      <c r="O180" s="87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4" t="s">
        <v>144</v>
      </c>
      <c r="AT180" s="214" t="s">
        <v>139</v>
      </c>
      <c r="AU180" s="214" t="s">
        <v>145</v>
      </c>
      <c r="AY180" s="20" t="s">
        <v>136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20" t="s">
        <v>145</v>
      </c>
      <c r="BK180" s="215">
        <f>ROUND(I180*H180,2)</f>
        <v>0</v>
      </c>
      <c r="BL180" s="20" t="s">
        <v>144</v>
      </c>
      <c r="BM180" s="214" t="s">
        <v>273</v>
      </c>
    </row>
    <row r="181" s="2" customFormat="1">
      <c r="A181" s="41"/>
      <c r="B181" s="42"/>
      <c r="C181" s="43"/>
      <c r="D181" s="216" t="s">
        <v>147</v>
      </c>
      <c r="E181" s="43"/>
      <c r="F181" s="217" t="s">
        <v>274</v>
      </c>
      <c r="G181" s="43"/>
      <c r="H181" s="43"/>
      <c r="I181" s="218"/>
      <c r="J181" s="43"/>
      <c r="K181" s="43"/>
      <c r="L181" s="47"/>
      <c r="M181" s="219"/>
      <c r="N181" s="220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147</v>
      </c>
      <c r="AU181" s="20" t="s">
        <v>145</v>
      </c>
    </row>
    <row r="182" s="2" customFormat="1" ht="24.15" customHeight="1">
      <c r="A182" s="41"/>
      <c r="B182" s="42"/>
      <c r="C182" s="203" t="s">
        <v>275</v>
      </c>
      <c r="D182" s="203" t="s">
        <v>139</v>
      </c>
      <c r="E182" s="204" t="s">
        <v>276</v>
      </c>
      <c r="F182" s="205" t="s">
        <v>277</v>
      </c>
      <c r="G182" s="206" t="s">
        <v>142</v>
      </c>
      <c r="H182" s="207">
        <v>6.2999999999999998</v>
      </c>
      <c r="I182" s="208"/>
      <c r="J182" s="209">
        <f>ROUND(I182*H182,2)</f>
        <v>0</v>
      </c>
      <c r="K182" s="205" t="s">
        <v>143</v>
      </c>
      <c r="L182" s="47"/>
      <c r="M182" s="210" t="s">
        <v>19</v>
      </c>
      <c r="N182" s="211" t="s">
        <v>43</v>
      </c>
      <c r="O182" s="87"/>
      <c r="P182" s="212">
        <f>O182*H182</f>
        <v>0</v>
      </c>
      <c r="Q182" s="212">
        <v>0</v>
      </c>
      <c r="R182" s="212">
        <f>Q182*H182</f>
        <v>0</v>
      </c>
      <c r="S182" s="212">
        <v>0.031</v>
      </c>
      <c r="T182" s="213">
        <f>S182*H182</f>
        <v>0.1953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4" t="s">
        <v>144</v>
      </c>
      <c r="AT182" s="214" t="s">
        <v>139</v>
      </c>
      <c r="AU182" s="214" t="s">
        <v>145</v>
      </c>
      <c r="AY182" s="20" t="s">
        <v>136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20" t="s">
        <v>145</v>
      </c>
      <c r="BK182" s="215">
        <f>ROUND(I182*H182,2)</f>
        <v>0</v>
      </c>
      <c r="BL182" s="20" t="s">
        <v>144</v>
      </c>
      <c r="BM182" s="214" t="s">
        <v>278</v>
      </c>
    </row>
    <row r="183" s="2" customFormat="1">
      <c r="A183" s="41"/>
      <c r="B183" s="42"/>
      <c r="C183" s="43"/>
      <c r="D183" s="216" t="s">
        <v>147</v>
      </c>
      <c r="E183" s="43"/>
      <c r="F183" s="217" t="s">
        <v>279</v>
      </c>
      <c r="G183" s="43"/>
      <c r="H183" s="43"/>
      <c r="I183" s="218"/>
      <c r="J183" s="43"/>
      <c r="K183" s="43"/>
      <c r="L183" s="47"/>
      <c r="M183" s="219"/>
      <c r="N183" s="220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147</v>
      </c>
      <c r="AU183" s="20" t="s">
        <v>145</v>
      </c>
    </row>
    <row r="184" s="13" customFormat="1">
      <c r="A184" s="13"/>
      <c r="B184" s="221"/>
      <c r="C184" s="222"/>
      <c r="D184" s="223" t="s">
        <v>149</v>
      </c>
      <c r="E184" s="224" t="s">
        <v>19</v>
      </c>
      <c r="F184" s="225" t="s">
        <v>280</v>
      </c>
      <c r="G184" s="222"/>
      <c r="H184" s="226">
        <v>5.7999999999999998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149</v>
      </c>
      <c r="AU184" s="232" t="s">
        <v>145</v>
      </c>
      <c r="AV184" s="13" t="s">
        <v>145</v>
      </c>
      <c r="AW184" s="13" t="s">
        <v>32</v>
      </c>
      <c r="AX184" s="13" t="s">
        <v>71</v>
      </c>
      <c r="AY184" s="232" t="s">
        <v>136</v>
      </c>
    </row>
    <row r="185" s="14" customFormat="1">
      <c r="A185" s="14"/>
      <c r="B185" s="233"/>
      <c r="C185" s="234"/>
      <c r="D185" s="223" t="s">
        <v>149</v>
      </c>
      <c r="E185" s="235" t="s">
        <v>19</v>
      </c>
      <c r="F185" s="236" t="s">
        <v>151</v>
      </c>
      <c r="G185" s="234"/>
      <c r="H185" s="237">
        <v>5.7999999999999998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3" t="s">
        <v>149</v>
      </c>
      <c r="AU185" s="243" t="s">
        <v>145</v>
      </c>
      <c r="AV185" s="14" t="s">
        <v>137</v>
      </c>
      <c r="AW185" s="14" t="s">
        <v>32</v>
      </c>
      <c r="AX185" s="14" t="s">
        <v>71</v>
      </c>
      <c r="AY185" s="243" t="s">
        <v>136</v>
      </c>
    </row>
    <row r="186" s="13" customFormat="1">
      <c r="A186" s="13"/>
      <c r="B186" s="221"/>
      <c r="C186" s="222"/>
      <c r="D186" s="223" t="s">
        <v>149</v>
      </c>
      <c r="E186" s="224" t="s">
        <v>19</v>
      </c>
      <c r="F186" s="225" t="s">
        <v>281</v>
      </c>
      <c r="G186" s="222"/>
      <c r="H186" s="226">
        <v>0.5</v>
      </c>
      <c r="I186" s="227"/>
      <c r="J186" s="222"/>
      <c r="K186" s="222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149</v>
      </c>
      <c r="AU186" s="232" t="s">
        <v>145</v>
      </c>
      <c r="AV186" s="13" t="s">
        <v>145</v>
      </c>
      <c r="AW186" s="13" t="s">
        <v>32</v>
      </c>
      <c r="AX186" s="13" t="s">
        <v>71</v>
      </c>
      <c r="AY186" s="232" t="s">
        <v>136</v>
      </c>
    </row>
    <row r="187" s="14" customFormat="1">
      <c r="A187" s="14"/>
      <c r="B187" s="233"/>
      <c r="C187" s="234"/>
      <c r="D187" s="223" t="s">
        <v>149</v>
      </c>
      <c r="E187" s="235" t="s">
        <v>19</v>
      </c>
      <c r="F187" s="236" t="s">
        <v>151</v>
      </c>
      <c r="G187" s="234"/>
      <c r="H187" s="237">
        <v>0.5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3" t="s">
        <v>149</v>
      </c>
      <c r="AU187" s="243" t="s">
        <v>145</v>
      </c>
      <c r="AV187" s="14" t="s">
        <v>137</v>
      </c>
      <c r="AW187" s="14" t="s">
        <v>32</v>
      </c>
      <c r="AX187" s="14" t="s">
        <v>71</v>
      </c>
      <c r="AY187" s="243" t="s">
        <v>136</v>
      </c>
    </row>
    <row r="188" s="15" customFormat="1">
      <c r="A188" s="15"/>
      <c r="B188" s="244"/>
      <c r="C188" s="245"/>
      <c r="D188" s="223" t="s">
        <v>149</v>
      </c>
      <c r="E188" s="246" t="s">
        <v>19</v>
      </c>
      <c r="F188" s="247" t="s">
        <v>154</v>
      </c>
      <c r="G188" s="245"/>
      <c r="H188" s="248">
        <v>6.2999999999999998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4" t="s">
        <v>149</v>
      </c>
      <c r="AU188" s="254" t="s">
        <v>145</v>
      </c>
      <c r="AV188" s="15" t="s">
        <v>144</v>
      </c>
      <c r="AW188" s="15" t="s">
        <v>32</v>
      </c>
      <c r="AX188" s="15" t="s">
        <v>79</v>
      </c>
      <c r="AY188" s="254" t="s">
        <v>136</v>
      </c>
    </row>
    <row r="189" s="2" customFormat="1" ht="21.75" customHeight="1">
      <c r="A189" s="41"/>
      <c r="B189" s="42"/>
      <c r="C189" s="203" t="s">
        <v>282</v>
      </c>
      <c r="D189" s="203" t="s">
        <v>139</v>
      </c>
      <c r="E189" s="204" t="s">
        <v>283</v>
      </c>
      <c r="F189" s="205" t="s">
        <v>284</v>
      </c>
      <c r="G189" s="206" t="s">
        <v>162</v>
      </c>
      <c r="H189" s="207">
        <v>65</v>
      </c>
      <c r="I189" s="208"/>
      <c r="J189" s="209">
        <f>ROUND(I189*H189,2)</f>
        <v>0</v>
      </c>
      <c r="K189" s="205" t="s">
        <v>143</v>
      </c>
      <c r="L189" s="47"/>
      <c r="M189" s="210" t="s">
        <v>19</v>
      </c>
      <c r="N189" s="211" t="s">
        <v>43</v>
      </c>
      <c r="O189" s="87"/>
      <c r="P189" s="212">
        <f>O189*H189</f>
        <v>0</v>
      </c>
      <c r="Q189" s="212">
        <v>0</v>
      </c>
      <c r="R189" s="212">
        <f>Q189*H189</f>
        <v>0</v>
      </c>
      <c r="S189" s="212">
        <v>0.002</v>
      </c>
      <c r="T189" s="213">
        <f>S189*H189</f>
        <v>0.13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4" t="s">
        <v>144</v>
      </c>
      <c r="AT189" s="214" t="s">
        <v>139</v>
      </c>
      <c r="AU189" s="214" t="s">
        <v>145</v>
      </c>
      <c r="AY189" s="20" t="s">
        <v>136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20" t="s">
        <v>145</v>
      </c>
      <c r="BK189" s="215">
        <f>ROUND(I189*H189,2)</f>
        <v>0</v>
      </c>
      <c r="BL189" s="20" t="s">
        <v>144</v>
      </c>
      <c r="BM189" s="214" t="s">
        <v>285</v>
      </c>
    </row>
    <row r="190" s="2" customFormat="1">
      <c r="A190" s="41"/>
      <c r="B190" s="42"/>
      <c r="C190" s="43"/>
      <c r="D190" s="216" t="s">
        <v>147</v>
      </c>
      <c r="E190" s="43"/>
      <c r="F190" s="217" t="s">
        <v>286</v>
      </c>
      <c r="G190" s="43"/>
      <c r="H190" s="43"/>
      <c r="I190" s="218"/>
      <c r="J190" s="43"/>
      <c r="K190" s="43"/>
      <c r="L190" s="47"/>
      <c r="M190" s="219"/>
      <c r="N190" s="220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147</v>
      </c>
      <c r="AU190" s="20" t="s">
        <v>145</v>
      </c>
    </row>
    <row r="191" s="2" customFormat="1" ht="21.75" customHeight="1">
      <c r="A191" s="41"/>
      <c r="B191" s="42"/>
      <c r="C191" s="203" t="s">
        <v>287</v>
      </c>
      <c r="D191" s="203" t="s">
        <v>139</v>
      </c>
      <c r="E191" s="204" t="s">
        <v>288</v>
      </c>
      <c r="F191" s="205" t="s">
        <v>289</v>
      </c>
      <c r="G191" s="206" t="s">
        <v>162</v>
      </c>
      <c r="H191" s="207">
        <v>20</v>
      </c>
      <c r="I191" s="208"/>
      <c r="J191" s="209">
        <f>ROUND(I191*H191,2)</f>
        <v>0</v>
      </c>
      <c r="K191" s="205" t="s">
        <v>143</v>
      </c>
      <c r="L191" s="47"/>
      <c r="M191" s="210" t="s">
        <v>19</v>
      </c>
      <c r="N191" s="211" t="s">
        <v>43</v>
      </c>
      <c r="O191" s="87"/>
      <c r="P191" s="212">
        <f>O191*H191</f>
        <v>0</v>
      </c>
      <c r="Q191" s="212">
        <v>0</v>
      </c>
      <c r="R191" s="212">
        <f>Q191*H191</f>
        <v>0</v>
      </c>
      <c r="S191" s="212">
        <v>0.0060000000000000001</v>
      </c>
      <c r="T191" s="213">
        <f>S191*H191</f>
        <v>0.12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4" t="s">
        <v>144</v>
      </c>
      <c r="AT191" s="214" t="s">
        <v>139</v>
      </c>
      <c r="AU191" s="214" t="s">
        <v>145</v>
      </c>
      <c r="AY191" s="20" t="s">
        <v>136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20" t="s">
        <v>145</v>
      </c>
      <c r="BK191" s="215">
        <f>ROUND(I191*H191,2)</f>
        <v>0</v>
      </c>
      <c r="BL191" s="20" t="s">
        <v>144</v>
      </c>
      <c r="BM191" s="214" t="s">
        <v>290</v>
      </c>
    </row>
    <row r="192" s="2" customFormat="1">
      <c r="A192" s="41"/>
      <c r="B192" s="42"/>
      <c r="C192" s="43"/>
      <c r="D192" s="216" t="s">
        <v>147</v>
      </c>
      <c r="E192" s="43"/>
      <c r="F192" s="217" t="s">
        <v>291</v>
      </c>
      <c r="G192" s="43"/>
      <c r="H192" s="43"/>
      <c r="I192" s="218"/>
      <c r="J192" s="43"/>
      <c r="K192" s="43"/>
      <c r="L192" s="47"/>
      <c r="M192" s="219"/>
      <c r="N192" s="220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147</v>
      </c>
      <c r="AU192" s="20" t="s">
        <v>145</v>
      </c>
    </row>
    <row r="193" s="2" customFormat="1" ht="16.5" customHeight="1">
      <c r="A193" s="41"/>
      <c r="B193" s="42"/>
      <c r="C193" s="203" t="s">
        <v>292</v>
      </c>
      <c r="D193" s="203" t="s">
        <v>139</v>
      </c>
      <c r="E193" s="204" t="s">
        <v>293</v>
      </c>
      <c r="F193" s="205" t="s">
        <v>294</v>
      </c>
      <c r="G193" s="206" t="s">
        <v>162</v>
      </c>
      <c r="H193" s="207">
        <v>45</v>
      </c>
      <c r="I193" s="208"/>
      <c r="J193" s="209">
        <f>ROUND(I193*H193,2)</f>
        <v>0</v>
      </c>
      <c r="K193" s="205" t="s">
        <v>143</v>
      </c>
      <c r="L193" s="47"/>
      <c r="M193" s="210" t="s">
        <v>19</v>
      </c>
      <c r="N193" s="211" t="s">
        <v>43</v>
      </c>
      <c r="O193" s="87"/>
      <c r="P193" s="212">
        <f>O193*H193</f>
        <v>0</v>
      </c>
      <c r="Q193" s="212">
        <v>5.0000000000000002E-05</v>
      </c>
      <c r="R193" s="212">
        <f>Q193*H193</f>
        <v>0.0022500000000000003</v>
      </c>
      <c r="S193" s="212">
        <v>0.0030000000000000001</v>
      </c>
      <c r="T193" s="213">
        <f>S193*H193</f>
        <v>0.13500000000000001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4" t="s">
        <v>144</v>
      </c>
      <c r="AT193" s="214" t="s">
        <v>139</v>
      </c>
      <c r="AU193" s="214" t="s">
        <v>145</v>
      </c>
      <c r="AY193" s="20" t="s">
        <v>136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20" t="s">
        <v>145</v>
      </c>
      <c r="BK193" s="215">
        <f>ROUND(I193*H193,2)</f>
        <v>0</v>
      </c>
      <c r="BL193" s="20" t="s">
        <v>144</v>
      </c>
      <c r="BM193" s="214" t="s">
        <v>295</v>
      </c>
    </row>
    <row r="194" s="2" customFormat="1">
      <c r="A194" s="41"/>
      <c r="B194" s="42"/>
      <c r="C194" s="43"/>
      <c r="D194" s="216" t="s">
        <v>147</v>
      </c>
      <c r="E194" s="43"/>
      <c r="F194" s="217" t="s">
        <v>296</v>
      </c>
      <c r="G194" s="43"/>
      <c r="H194" s="43"/>
      <c r="I194" s="218"/>
      <c r="J194" s="43"/>
      <c r="K194" s="43"/>
      <c r="L194" s="47"/>
      <c r="M194" s="219"/>
      <c r="N194" s="220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147</v>
      </c>
      <c r="AU194" s="20" t="s">
        <v>145</v>
      </c>
    </row>
    <row r="195" s="2" customFormat="1" ht="16.5" customHeight="1">
      <c r="A195" s="41"/>
      <c r="B195" s="42"/>
      <c r="C195" s="203" t="s">
        <v>297</v>
      </c>
      <c r="D195" s="203" t="s">
        <v>139</v>
      </c>
      <c r="E195" s="204" t="s">
        <v>298</v>
      </c>
      <c r="F195" s="205" t="s">
        <v>299</v>
      </c>
      <c r="G195" s="206" t="s">
        <v>162</v>
      </c>
      <c r="H195" s="207">
        <v>10</v>
      </c>
      <c r="I195" s="208"/>
      <c r="J195" s="209">
        <f>ROUND(I195*H195,2)</f>
        <v>0</v>
      </c>
      <c r="K195" s="205" t="s">
        <v>143</v>
      </c>
      <c r="L195" s="47"/>
      <c r="M195" s="210" t="s">
        <v>19</v>
      </c>
      <c r="N195" s="211" t="s">
        <v>43</v>
      </c>
      <c r="O195" s="87"/>
      <c r="P195" s="212">
        <f>O195*H195</f>
        <v>0</v>
      </c>
      <c r="Q195" s="212">
        <v>5.0000000000000002E-05</v>
      </c>
      <c r="R195" s="212">
        <f>Q195*H195</f>
        <v>0.00050000000000000001</v>
      </c>
      <c r="S195" s="212">
        <v>0.0050000000000000001</v>
      </c>
      <c r="T195" s="213">
        <f>S195*H195</f>
        <v>0.050000000000000003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4" t="s">
        <v>144</v>
      </c>
      <c r="AT195" s="214" t="s">
        <v>139</v>
      </c>
      <c r="AU195" s="214" t="s">
        <v>145</v>
      </c>
      <c r="AY195" s="20" t="s">
        <v>136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20" t="s">
        <v>145</v>
      </c>
      <c r="BK195" s="215">
        <f>ROUND(I195*H195,2)</f>
        <v>0</v>
      </c>
      <c r="BL195" s="20" t="s">
        <v>144</v>
      </c>
      <c r="BM195" s="214" t="s">
        <v>300</v>
      </c>
    </row>
    <row r="196" s="2" customFormat="1">
      <c r="A196" s="41"/>
      <c r="B196" s="42"/>
      <c r="C196" s="43"/>
      <c r="D196" s="216" t="s">
        <v>147</v>
      </c>
      <c r="E196" s="43"/>
      <c r="F196" s="217" t="s">
        <v>301</v>
      </c>
      <c r="G196" s="43"/>
      <c r="H196" s="43"/>
      <c r="I196" s="218"/>
      <c r="J196" s="43"/>
      <c r="K196" s="43"/>
      <c r="L196" s="47"/>
      <c r="M196" s="219"/>
      <c r="N196" s="220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147</v>
      </c>
      <c r="AU196" s="20" t="s">
        <v>145</v>
      </c>
    </row>
    <row r="197" s="2" customFormat="1" ht="16.5" customHeight="1">
      <c r="A197" s="41"/>
      <c r="B197" s="42"/>
      <c r="C197" s="203" t="s">
        <v>302</v>
      </c>
      <c r="D197" s="203" t="s">
        <v>139</v>
      </c>
      <c r="E197" s="204" t="s">
        <v>303</v>
      </c>
      <c r="F197" s="205" t="s">
        <v>304</v>
      </c>
      <c r="G197" s="206" t="s">
        <v>142</v>
      </c>
      <c r="H197" s="207">
        <v>19.399999999999999</v>
      </c>
      <c r="I197" s="208"/>
      <c r="J197" s="209">
        <f>ROUND(I197*H197,2)</f>
        <v>0</v>
      </c>
      <c r="K197" s="205" t="s">
        <v>143</v>
      </c>
      <c r="L197" s="47"/>
      <c r="M197" s="210" t="s">
        <v>19</v>
      </c>
      <c r="N197" s="211" t="s">
        <v>43</v>
      </c>
      <c r="O197" s="87"/>
      <c r="P197" s="212">
        <f>O197*H197</f>
        <v>0</v>
      </c>
      <c r="Q197" s="212">
        <v>0</v>
      </c>
      <c r="R197" s="212">
        <f>Q197*H197</f>
        <v>0</v>
      </c>
      <c r="S197" s="212">
        <v>0.060999999999999999</v>
      </c>
      <c r="T197" s="213">
        <f>S197*H197</f>
        <v>1.1833999999999998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4" t="s">
        <v>144</v>
      </c>
      <c r="AT197" s="214" t="s">
        <v>139</v>
      </c>
      <c r="AU197" s="214" t="s">
        <v>145</v>
      </c>
      <c r="AY197" s="20" t="s">
        <v>136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20" t="s">
        <v>145</v>
      </c>
      <c r="BK197" s="215">
        <f>ROUND(I197*H197,2)</f>
        <v>0</v>
      </c>
      <c r="BL197" s="20" t="s">
        <v>144</v>
      </c>
      <c r="BM197" s="214" t="s">
        <v>305</v>
      </c>
    </row>
    <row r="198" s="2" customFormat="1">
      <c r="A198" s="41"/>
      <c r="B198" s="42"/>
      <c r="C198" s="43"/>
      <c r="D198" s="216" t="s">
        <v>147</v>
      </c>
      <c r="E198" s="43"/>
      <c r="F198" s="217" t="s">
        <v>306</v>
      </c>
      <c r="G198" s="43"/>
      <c r="H198" s="43"/>
      <c r="I198" s="218"/>
      <c r="J198" s="43"/>
      <c r="K198" s="43"/>
      <c r="L198" s="47"/>
      <c r="M198" s="219"/>
      <c r="N198" s="220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147</v>
      </c>
      <c r="AU198" s="20" t="s">
        <v>145</v>
      </c>
    </row>
    <row r="199" s="13" customFormat="1">
      <c r="A199" s="13"/>
      <c r="B199" s="221"/>
      <c r="C199" s="222"/>
      <c r="D199" s="223" t="s">
        <v>149</v>
      </c>
      <c r="E199" s="224" t="s">
        <v>19</v>
      </c>
      <c r="F199" s="225" t="s">
        <v>307</v>
      </c>
      <c r="G199" s="222"/>
      <c r="H199" s="226">
        <v>19.399999999999999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149</v>
      </c>
      <c r="AU199" s="232" t="s">
        <v>145</v>
      </c>
      <c r="AV199" s="13" t="s">
        <v>145</v>
      </c>
      <c r="AW199" s="13" t="s">
        <v>32</v>
      </c>
      <c r="AX199" s="13" t="s">
        <v>71</v>
      </c>
      <c r="AY199" s="232" t="s">
        <v>136</v>
      </c>
    </row>
    <row r="200" s="15" customFormat="1">
      <c r="A200" s="15"/>
      <c r="B200" s="244"/>
      <c r="C200" s="245"/>
      <c r="D200" s="223" t="s">
        <v>149</v>
      </c>
      <c r="E200" s="246" t="s">
        <v>19</v>
      </c>
      <c r="F200" s="247" t="s">
        <v>154</v>
      </c>
      <c r="G200" s="245"/>
      <c r="H200" s="248">
        <v>19.399999999999999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4" t="s">
        <v>149</v>
      </c>
      <c r="AU200" s="254" t="s">
        <v>145</v>
      </c>
      <c r="AV200" s="15" t="s">
        <v>144</v>
      </c>
      <c r="AW200" s="15" t="s">
        <v>32</v>
      </c>
      <c r="AX200" s="15" t="s">
        <v>79</v>
      </c>
      <c r="AY200" s="254" t="s">
        <v>136</v>
      </c>
    </row>
    <row r="201" s="2" customFormat="1" ht="16.5" customHeight="1">
      <c r="A201" s="41"/>
      <c r="B201" s="42"/>
      <c r="C201" s="203" t="s">
        <v>308</v>
      </c>
      <c r="D201" s="203" t="s">
        <v>139</v>
      </c>
      <c r="E201" s="204" t="s">
        <v>309</v>
      </c>
      <c r="F201" s="205" t="s">
        <v>310</v>
      </c>
      <c r="G201" s="206" t="s">
        <v>142</v>
      </c>
      <c r="H201" s="207">
        <v>19.399999999999999</v>
      </c>
      <c r="I201" s="208"/>
      <c r="J201" s="209">
        <f>ROUND(I201*H201,2)</f>
        <v>0</v>
      </c>
      <c r="K201" s="205" t="s">
        <v>143</v>
      </c>
      <c r="L201" s="47"/>
      <c r="M201" s="210" t="s">
        <v>19</v>
      </c>
      <c r="N201" s="211" t="s">
        <v>43</v>
      </c>
      <c r="O201" s="87"/>
      <c r="P201" s="212">
        <f>O201*H201</f>
        <v>0</v>
      </c>
      <c r="Q201" s="212">
        <v>0</v>
      </c>
      <c r="R201" s="212">
        <f>Q201*H201</f>
        <v>0</v>
      </c>
      <c r="S201" s="212">
        <v>0.014</v>
      </c>
      <c r="T201" s="213">
        <f>S201*H201</f>
        <v>0.27160000000000001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4" t="s">
        <v>144</v>
      </c>
      <c r="AT201" s="214" t="s">
        <v>139</v>
      </c>
      <c r="AU201" s="214" t="s">
        <v>145</v>
      </c>
      <c r="AY201" s="20" t="s">
        <v>136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20" t="s">
        <v>145</v>
      </c>
      <c r="BK201" s="215">
        <f>ROUND(I201*H201,2)</f>
        <v>0</v>
      </c>
      <c r="BL201" s="20" t="s">
        <v>144</v>
      </c>
      <c r="BM201" s="214" t="s">
        <v>311</v>
      </c>
    </row>
    <row r="202" s="2" customFormat="1">
      <c r="A202" s="41"/>
      <c r="B202" s="42"/>
      <c r="C202" s="43"/>
      <c r="D202" s="216" t="s">
        <v>147</v>
      </c>
      <c r="E202" s="43"/>
      <c r="F202" s="217" t="s">
        <v>312</v>
      </c>
      <c r="G202" s="43"/>
      <c r="H202" s="43"/>
      <c r="I202" s="218"/>
      <c r="J202" s="43"/>
      <c r="K202" s="43"/>
      <c r="L202" s="47"/>
      <c r="M202" s="219"/>
      <c r="N202" s="220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147</v>
      </c>
      <c r="AU202" s="20" t="s">
        <v>145</v>
      </c>
    </row>
    <row r="203" s="2" customFormat="1" ht="21.75" customHeight="1">
      <c r="A203" s="41"/>
      <c r="B203" s="42"/>
      <c r="C203" s="203" t="s">
        <v>313</v>
      </c>
      <c r="D203" s="203" t="s">
        <v>139</v>
      </c>
      <c r="E203" s="204" t="s">
        <v>314</v>
      </c>
      <c r="F203" s="205" t="s">
        <v>315</v>
      </c>
      <c r="G203" s="206" t="s">
        <v>142</v>
      </c>
      <c r="H203" s="207">
        <v>209</v>
      </c>
      <c r="I203" s="208"/>
      <c r="J203" s="209">
        <f>ROUND(I203*H203,2)</f>
        <v>0</v>
      </c>
      <c r="K203" s="205" t="s">
        <v>143</v>
      </c>
      <c r="L203" s="47"/>
      <c r="M203" s="210" t="s">
        <v>19</v>
      </c>
      <c r="N203" s="211" t="s">
        <v>43</v>
      </c>
      <c r="O203" s="87"/>
      <c r="P203" s="212">
        <f>O203*H203</f>
        <v>0</v>
      </c>
      <c r="Q203" s="212">
        <v>0</v>
      </c>
      <c r="R203" s="212">
        <f>Q203*H203</f>
        <v>0</v>
      </c>
      <c r="S203" s="212">
        <v>0.0025999999999999999</v>
      </c>
      <c r="T203" s="213">
        <f>S203*H203</f>
        <v>0.54339999999999999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4" t="s">
        <v>144</v>
      </c>
      <c r="AT203" s="214" t="s">
        <v>139</v>
      </c>
      <c r="AU203" s="214" t="s">
        <v>145</v>
      </c>
      <c r="AY203" s="20" t="s">
        <v>136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20" t="s">
        <v>145</v>
      </c>
      <c r="BK203" s="215">
        <f>ROUND(I203*H203,2)</f>
        <v>0</v>
      </c>
      <c r="BL203" s="20" t="s">
        <v>144</v>
      </c>
      <c r="BM203" s="214" t="s">
        <v>316</v>
      </c>
    </row>
    <row r="204" s="2" customFormat="1">
      <c r="A204" s="41"/>
      <c r="B204" s="42"/>
      <c r="C204" s="43"/>
      <c r="D204" s="216" t="s">
        <v>147</v>
      </c>
      <c r="E204" s="43"/>
      <c r="F204" s="217" t="s">
        <v>317</v>
      </c>
      <c r="G204" s="43"/>
      <c r="H204" s="43"/>
      <c r="I204" s="218"/>
      <c r="J204" s="43"/>
      <c r="K204" s="43"/>
      <c r="L204" s="47"/>
      <c r="M204" s="219"/>
      <c r="N204" s="220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147</v>
      </c>
      <c r="AU204" s="20" t="s">
        <v>145</v>
      </c>
    </row>
    <row r="205" s="12" customFormat="1" ht="22.8" customHeight="1">
      <c r="A205" s="12"/>
      <c r="B205" s="187"/>
      <c r="C205" s="188"/>
      <c r="D205" s="189" t="s">
        <v>70</v>
      </c>
      <c r="E205" s="201" t="s">
        <v>318</v>
      </c>
      <c r="F205" s="201" t="s">
        <v>319</v>
      </c>
      <c r="G205" s="188"/>
      <c r="H205" s="188"/>
      <c r="I205" s="191"/>
      <c r="J205" s="202">
        <f>BK205</f>
        <v>0</v>
      </c>
      <c r="K205" s="188"/>
      <c r="L205" s="193"/>
      <c r="M205" s="194"/>
      <c r="N205" s="195"/>
      <c r="O205" s="195"/>
      <c r="P205" s="196">
        <f>SUM(P206:P220)</f>
        <v>0</v>
      </c>
      <c r="Q205" s="195"/>
      <c r="R205" s="196">
        <f>SUM(R206:R220)</f>
        <v>0</v>
      </c>
      <c r="S205" s="195"/>
      <c r="T205" s="197">
        <f>SUM(T206:T220)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8" t="s">
        <v>79</v>
      </c>
      <c r="AT205" s="199" t="s">
        <v>70</v>
      </c>
      <c r="AU205" s="199" t="s">
        <v>79</v>
      </c>
      <c r="AY205" s="198" t="s">
        <v>136</v>
      </c>
      <c r="BK205" s="200">
        <f>SUM(BK206:BK220)</f>
        <v>0</v>
      </c>
    </row>
    <row r="206" s="2" customFormat="1" ht="24.15" customHeight="1">
      <c r="A206" s="41"/>
      <c r="B206" s="42"/>
      <c r="C206" s="203" t="s">
        <v>320</v>
      </c>
      <c r="D206" s="203" t="s">
        <v>139</v>
      </c>
      <c r="E206" s="204" t="s">
        <v>321</v>
      </c>
      <c r="F206" s="205" t="s">
        <v>322</v>
      </c>
      <c r="G206" s="206" t="s">
        <v>323</v>
      </c>
      <c r="H206" s="207">
        <v>6.5739999999999998</v>
      </c>
      <c r="I206" s="208"/>
      <c r="J206" s="209">
        <f>ROUND(I206*H206,2)</f>
        <v>0</v>
      </c>
      <c r="K206" s="205" t="s">
        <v>143</v>
      </c>
      <c r="L206" s="47"/>
      <c r="M206" s="210" t="s">
        <v>19</v>
      </c>
      <c r="N206" s="211" t="s">
        <v>43</v>
      </c>
      <c r="O206" s="87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4" t="s">
        <v>144</v>
      </c>
      <c r="AT206" s="214" t="s">
        <v>139</v>
      </c>
      <c r="AU206" s="214" t="s">
        <v>145</v>
      </c>
      <c r="AY206" s="20" t="s">
        <v>136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20" t="s">
        <v>145</v>
      </c>
      <c r="BK206" s="215">
        <f>ROUND(I206*H206,2)</f>
        <v>0</v>
      </c>
      <c r="BL206" s="20" t="s">
        <v>144</v>
      </c>
      <c r="BM206" s="214" t="s">
        <v>324</v>
      </c>
    </row>
    <row r="207" s="2" customFormat="1">
      <c r="A207" s="41"/>
      <c r="B207" s="42"/>
      <c r="C207" s="43"/>
      <c r="D207" s="216" t="s">
        <v>147</v>
      </c>
      <c r="E207" s="43"/>
      <c r="F207" s="217" t="s">
        <v>325</v>
      </c>
      <c r="G207" s="43"/>
      <c r="H207" s="43"/>
      <c r="I207" s="218"/>
      <c r="J207" s="43"/>
      <c r="K207" s="43"/>
      <c r="L207" s="47"/>
      <c r="M207" s="219"/>
      <c r="N207" s="220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147</v>
      </c>
      <c r="AU207" s="20" t="s">
        <v>145</v>
      </c>
    </row>
    <row r="208" s="2" customFormat="1" ht="24.15" customHeight="1">
      <c r="A208" s="41"/>
      <c r="B208" s="42"/>
      <c r="C208" s="203" t="s">
        <v>326</v>
      </c>
      <c r="D208" s="203" t="s">
        <v>139</v>
      </c>
      <c r="E208" s="204" t="s">
        <v>327</v>
      </c>
      <c r="F208" s="205" t="s">
        <v>328</v>
      </c>
      <c r="G208" s="206" t="s">
        <v>323</v>
      </c>
      <c r="H208" s="207">
        <v>131.47999999999999</v>
      </c>
      <c r="I208" s="208"/>
      <c r="J208" s="209">
        <f>ROUND(I208*H208,2)</f>
        <v>0</v>
      </c>
      <c r="K208" s="205" t="s">
        <v>143</v>
      </c>
      <c r="L208" s="47"/>
      <c r="M208" s="210" t="s">
        <v>19</v>
      </c>
      <c r="N208" s="211" t="s">
        <v>43</v>
      </c>
      <c r="O208" s="87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4" t="s">
        <v>144</v>
      </c>
      <c r="AT208" s="214" t="s">
        <v>139</v>
      </c>
      <c r="AU208" s="214" t="s">
        <v>145</v>
      </c>
      <c r="AY208" s="20" t="s">
        <v>136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20" t="s">
        <v>145</v>
      </c>
      <c r="BK208" s="215">
        <f>ROUND(I208*H208,2)</f>
        <v>0</v>
      </c>
      <c r="BL208" s="20" t="s">
        <v>144</v>
      </c>
      <c r="BM208" s="214" t="s">
        <v>329</v>
      </c>
    </row>
    <row r="209" s="2" customFormat="1">
      <c r="A209" s="41"/>
      <c r="B209" s="42"/>
      <c r="C209" s="43"/>
      <c r="D209" s="216" t="s">
        <v>147</v>
      </c>
      <c r="E209" s="43"/>
      <c r="F209" s="217" t="s">
        <v>330</v>
      </c>
      <c r="G209" s="43"/>
      <c r="H209" s="43"/>
      <c r="I209" s="218"/>
      <c r="J209" s="43"/>
      <c r="K209" s="43"/>
      <c r="L209" s="47"/>
      <c r="M209" s="219"/>
      <c r="N209" s="220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147</v>
      </c>
      <c r="AU209" s="20" t="s">
        <v>145</v>
      </c>
    </row>
    <row r="210" s="13" customFormat="1">
      <c r="A210" s="13"/>
      <c r="B210" s="221"/>
      <c r="C210" s="222"/>
      <c r="D210" s="223" t="s">
        <v>149</v>
      </c>
      <c r="E210" s="224" t="s">
        <v>19</v>
      </c>
      <c r="F210" s="225" t="s">
        <v>331</v>
      </c>
      <c r="G210" s="222"/>
      <c r="H210" s="226">
        <v>131.47999999999999</v>
      </c>
      <c r="I210" s="227"/>
      <c r="J210" s="222"/>
      <c r="K210" s="222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149</v>
      </c>
      <c r="AU210" s="232" t="s">
        <v>145</v>
      </c>
      <c r="AV210" s="13" t="s">
        <v>145</v>
      </c>
      <c r="AW210" s="13" t="s">
        <v>32</v>
      </c>
      <c r="AX210" s="13" t="s">
        <v>79</v>
      </c>
      <c r="AY210" s="232" t="s">
        <v>136</v>
      </c>
    </row>
    <row r="211" s="2" customFormat="1" ht="16.5" customHeight="1">
      <c r="A211" s="41"/>
      <c r="B211" s="42"/>
      <c r="C211" s="203" t="s">
        <v>332</v>
      </c>
      <c r="D211" s="203" t="s">
        <v>139</v>
      </c>
      <c r="E211" s="204" t="s">
        <v>333</v>
      </c>
      <c r="F211" s="205" t="s">
        <v>334</v>
      </c>
      <c r="G211" s="206" t="s">
        <v>323</v>
      </c>
      <c r="H211" s="207">
        <v>6.5739999999999998</v>
      </c>
      <c r="I211" s="208"/>
      <c r="J211" s="209">
        <f>ROUND(I211*H211,2)</f>
        <v>0</v>
      </c>
      <c r="K211" s="205" t="s">
        <v>143</v>
      </c>
      <c r="L211" s="47"/>
      <c r="M211" s="210" t="s">
        <v>19</v>
      </c>
      <c r="N211" s="211" t="s">
        <v>43</v>
      </c>
      <c r="O211" s="87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4" t="s">
        <v>144</v>
      </c>
      <c r="AT211" s="214" t="s">
        <v>139</v>
      </c>
      <c r="AU211" s="214" t="s">
        <v>145</v>
      </c>
      <c r="AY211" s="20" t="s">
        <v>136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20" t="s">
        <v>145</v>
      </c>
      <c r="BK211" s="215">
        <f>ROUND(I211*H211,2)</f>
        <v>0</v>
      </c>
      <c r="BL211" s="20" t="s">
        <v>144</v>
      </c>
      <c r="BM211" s="214" t="s">
        <v>335</v>
      </c>
    </row>
    <row r="212" s="2" customFormat="1">
      <c r="A212" s="41"/>
      <c r="B212" s="42"/>
      <c r="C212" s="43"/>
      <c r="D212" s="216" t="s">
        <v>147</v>
      </c>
      <c r="E212" s="43"/>
      <c r="F212" s="217" t="s">
        <v>336</v>
      </c>
      <c r="G212" s="43"/>
      <c r="H212" s="43"/>
      <c r="I212" s="218"/>
      <c r="J212" s="43"/>
      <c r="K212" s="43"/>
      <c r="L212" s="47"/>
      <c r="M212" s="219"/>
      <c r="N212" s="220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147</v>
      </c>
      <c r="AU212" s="20" t="s">
        <v>145</v>
      </c>
    </row>
    <row r="213" s="2" customFormat="1" ht="24.15" customHeight="1">
      <c r="A213" s="41"/>
      <c r="B213" s="42"/>
      <c r="C213" s="203" t="s">
        <v>337</v>
      </c>
      <c r="D213" s="203" t="s">
        <v>139</v>
      </c>
      <c r="E213" s="204" t="s">
        <v>338</v>
      </c>
      <c r="F213" s="205" t="s">
        <v>339</v>
      </c>
      <c r="G213" s="206" t="s">
        <v>323</v>
      </c>
      <c r="H213" s="207">
        <v>6.5739999999999998</v>
      </c>
      <c r="I213" s="208"/>
      <c r="J213" s="209">
        <f>ROUND(I213*H213,2)</f>
        <v>0</v>
      </c>
      <c r="K213" s="205" t="s">
        <v>143</v>
      </c>
      <c r="L213" s="47"/>
      <c r="M213" s="210" t="s">
        <v>19</v>
      </c>
      <c r="N213" s="211" t="s">
        <v>43</v>
      </c>
      <c r="O213" s="87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4" t="s">
        <v>144</v>
      </c>
      <c r="AT213" s="214" t="s">
        <v>139</v>
      </c>
      <c r="AU213" s="214" t="s">
        <v>145</v>
      </c>
      <c r="AY213" s="20" t="s">
        <v>136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20" t="s">
        <v>145</v>
      </c>
      <c r="BK213" s="215">
        <f>ROUND(I213*H213,2)</f>
        <v>0</v>
      </c>
      <c r="BL213" s="20" t="s">
        <v>144</v>
      </c>
      <c r="BM213" s="214" t="s">
        <v>340</v>
      </c>
    </row>
    <row r="214" s="2" customFormat="1">
      <c r="A214" s="41"/>
      <c r="B214" s="42"/>
      <c r="C214" s="43"/>
      <c r="D214" s="216" t="s">
        <v>147</v>
      </c>
      <c r="E214" s="43"/>
      <c r="F214" s="217" t="s">
        <v>341</v>
      </c>
      <c r="G214" s="43"/>
      <c r="H214" s="43"/>
      <c r="I214" s="218"/>
      <c r="J214" s="43"/>
      <c r="K214" s="43"/>
      <c r="L214" s="47"/>
      <c r="M214" s="219"/>
      <c r="N214" s="220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147</v>
      </c>
      <c r="AU214" s="20" t="s">
        <v>145</v>
      </c>
    </row>
    <row r="215" s="2" customFormat="1" ht="37.8" customHeight="1">
      <c r="A215" s="41"/>
      <c r="B215" s="42"/>
      <c r="C215" s="203" t="s">
        <v>342</v>
      </c>
      <c r="D215" s="203" t="s">
        <v>139</v>
      </c>
      <c r="E215" s="204" t="s">
        <v>343</v>
      </c>
      <c r="F215" s="205" t="s">
        <v>344</v>
      </c>
      <c r="G215" s="206" t="s">
        <v>323</v>
      </c>
      <c r="H215" s="207">
        <v>6.5739999999999998</v>
      </c>
      <c r="I215" s="208"/>
      <c r="J215" s="209">
        <f>ROUND(I215*H215,2)</f>
        <v>0</v>
      </c>
      <c r="K215" s="205" t="s">
        <v>143</v>
      </c>
      <c r="L215" s="47"/>
      <c r="M215" s="210" t="s">
        <v>19</v>
      </c>
      <c r="N215" s="211" t="s">
        <v>43</v>
      </c>
      <c r="O215" s="87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4" t="s">
        <v>144</v>
      </c>
      <c r="AT215" s="214" t="s">
        <v>139</v>
      </c>
      <c r="AU215" s="214" t="s">
        <v>145</v>
      </c>
      <c r="AY215" s="20" t="s">
        <v>136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20" t="s">
        <v>145</v>
      </c>
      <c r="BK215" s="215">
        <f>ROUND(I215*H215,2)</f>
        <v>0</v>
      </c>
      <c r="BL215" s="20" t="s">
        <v>144</v>
      </c>
      <c r="BM215" s="214" t="s">
        <v>345</v>
      </c>
    </row>
    <row r="216" s="2" customFormat="1">
      <c r="A216" s="41"/>
      <c r="B216" s="42"/>
      <c r="C216" s="43"/>
      <c r="D216" s="216" t="s">
        <v>147</v>
      </c>
      <c r="E216" s="43"/>
      <c r="F216" s="217" t="s">
        <v>346</v>
      </c>
      <c r="G216" s="43"/>
      <c r="H216" s="43"/>
      <c r="I216" s="218"/>
      <c r="J216" s="43"/>
      <c r="K216" s="43"/>
      <c r="L216" s="47"/>
      <c r="M216" s="219"/>
      <c r="N216" s="220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147</v>
      </c>
      <c r="AU216" s="20" t="s">
        <v>145</v>
      </c>
    </row>
    <row r="217" s="2" customFormat="1" ht="24.15" customHeight="1">
      <c r="A217" s="41"/>
      <c r="B217" s="42"/>
      <c r="C217" s="203" t="s">
        <v>347</v>
      </c>
      <c r="D217" s="203" t="s">
        <v>139</v>
      </c>
      <c r="E217" s="204" t="s">
        <v>348</v>
      </c>
      <c r="F217" s="205" t="s">
        <v>349</v>
      </c>
      <c r="G217" s="206" t="s">
        <v>323</v>
      </c>
      <c r="H217" s="207">
        <v>4.8550000000000004</v>
      </c>
      <c r="I217" s="208"/>
      <c r="J217" s="209">
        <f>ROUND(I217*H217,2)</f>
        <v>0</v>
      </c>
      <c r="K217" s="205" t="s">
        <v>143</v>
      </c>
      <c r="L217" s="47"/>
      <c r="M217" s="210" t="s">
        <v>19</v>
      </c>
      <c r="N217" s="211" t="s">
        <v>43</v>
      </c>
      <c r="O217" s="87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4" t="s">
        <v>144</v>
      </c>
      <c r="AT217" s="214" t="s">
        <v>139</v>
      </c>
      <c r="AU217" s="214" t="s">
        <v>145</v>
      </c>
      <c r="AY217" s="20" t="s">
        <v>136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20" t="s">
        <v>145</v>
      </c>
      <c r="BK217" s="215">
        <f>ROUND(I217*H217,2)</f>
        <v>0</v>
      </c>
      <c r="BL217" s="20" t="s">
        <v>144</v>
      </c>
      <c r="BM217" s="214" t="s">
        <v>350</v>
      </c>
    </row>
    <row r="218" s="2" customFormat="1">
      <c r="A218" s="41"/>
      <c r="B218" s="42"/>
      <c r="C218" s="43"/>
      <c r="D218" s="216" t="s">
        <v>147</v>
      </c>
      <c r="E218" s="43"/>
      <c r="F218" s="217" t="s">
        <v>351</v>
      </c>
      <c r="G218" s="43"/>
      <c r="H218" s="43"/>
      <c r="I218" s="218"/>
      <c r="J218" s="43"/>
      <c r="K218" s="43"/>
      <c r="L218" s="47"/>
      <c r="M218" s="219"/>
      <c r="N218" s="220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147</v>
      </c>
      <c r="AU218" s="20" t="s">
        <v>145</v>
      </c>
    </row>
    <row r="219" s="2" customFormat="1" ht="24.15" customHeight="1">
      <c r="A219" s="41"/>
      <c r="B219" s="42"/>
      <c r="C219" s="203" t="s">
        <v>352</v>
      </c>
      <c r="D219" s="203" t="s">
        <v>139</v>
      </c>
      <c r="E219" s="204" t="s">
        <v>353</v>
      </c>
      <c r="F219" s="205" t="s">
        <v>354</v>
      </c>
      <c r="G219" s="206" t="s">
        <v>323</v>
      </c>
      <c r="H219" s="207">
        <v>1.7190000000000001</v>
      </c>
      <c r="I219" s="208"/>
      <c r="J219" s="209">
        <f>ROUND(I219*H219,2)</f>
        <v>0</v>
      </c>
      <c r="K219" s="205" t="s">
        <v>143</v>
      </c>
      <c r="L219" s="47"/>
      <c r="M219" s="210" t="s">
        <v>19</v>
      </c>
      <c r="N219" s="211" t="s">
        <v>43</v>
      </c>
      <c r="O219" s="87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4" t="s">
        <v>144</v>
      </c>
      <c r="AT219" s="214" t="s">
        <v>139</v>
      </c>
      <c r="AU219" s="214" t="s">
        <v>145</v>
      </c>
      <c r="AY219" s="20" t="s">
        <v>136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20" t="s">
        <v>145</v>
      </c>
      <c r="BK219" s="215">
        <f>ROUND(I219*H219,2)</f>
        <v>0</v>
      </c>
      <c r="BL219" s="20" t="s">
        <v>144</v>
      </c>
      <c r="BM219" s="214" t="s">
        <v>355</v>
      </c>
    </row>
    <row r="220" s="2" customFormat="1">
      <c r="A220" s="41"/>
      <c r="B220" s="42"/>
      <c r="C220" s="43"/>
      <c r="D220" s="216" t="s">
        <v>147</v>
      </c>
      <c r="E220" s="43"/>
      <c r="F220" s="217" t="s">
        <v>356</v>
      </c>
      <c r="G220" s="43"/>
      <c r="H220" s="43"/>
      <c r="I220" s="218"/>
      <c r="J220" s="43"/>
      <c r="K220" s="43"/>
      <c r="L220" s="47"/>
      <c r="M220" s="219"/>
      <c r="N220" s="220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147</v>
      </c>
      <c r="AU220" s="20" t="s">
        <v>145</v>
      </c>
    </row>
    <row r="221" s="12" customFormat="1" ht="22.8" customHeight="1">
      <c r="A221" s="12"/>
      <c r="B221" s="187"/>
      <c r="C221" s="188"/>
      <c r="D221" s="189" t="s">
        <v>70</v>
      </c>
      <c r="E221" s="201" t="s">
        <v>357</v>
      </c>
      <c r="F221" s="201" t="s">
        <v>358</v>
      </c>
      <c r="G221" s="188"/>
      <c r="H221" s="188"/>
      <c r="I221" s="191"/>
      <c r="J221" s="202">
        <f>BK221</f>
        <v>0</v>
      </c>
      <c r="K221" s="188"/>
      <c r="L221" s="193"/>
      <c r="M221" s="194"/>
      <c r="N221" s="195"/>
      <c r="O221" s="195"/>
      <c r="P221" s="196">
        <f>SUM(P222:P223)</f>
        <v>0</v>
      </c>
      <c r="Q221" s="195"/>
      <c r="R221" s="196">
        <f>SUM(R222:R223)</f>
        <v>0</v>
      </c>
      <c r="S221" s="195"/>
      <c r="T221" s="197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8" t="s">
        <v>79</v>
      </c>
      <c r="AT221" s="199" t="s">
        <v>70</v>
      </c>
      <c r="AU221" s="199" t="s">
        <v>79</v>
      </c>
      <c r="AY221" s="198" t="s">
        <v>136</v>
      </c>
      <c r="BK221" s="200">
        <f>SUM(BK222:BK223)</f>
        <v>0</v>
      </c>
    </row>
    <row r="222" s="2" customFormat="1" ht="33" customHeight="1">
      <c r="A222" s="41"/>
      <c r="B222" s="42"/>
      <c r="C222" s="203" t="s">
        <v>359</v>
      </c>
      <c r="D222" s="203" t="s">
        <v>139</v>
      </c>
      <c r="E222" s="204" t="s">
        <v>360</v>
      </c>
      <c r="F222" s="205" t="s">
        <v>361</v>
      </c>
      <c r="G222" s="206" t="s">
        <v>323</v>
      </c>
      <c r="H222" s="207">
        <v>3.6859999999999999</v>
      </c>
      <c r="I222" s="208"/>
      <c r="J222" s="209">
        <f>ROUND(I222*H222,2)</f>
        <v>0</v>
      </c>
      <c r="K222" s="205" t="s">
        <v>143</v>
      </c>
      <c r="L222" s="47"/>
      <c r="M222" s="210" t="s">
        <v>19</v>
      </c>
      <c r="N222" s="211" t="s">
        <v>43</v>
      </c>
      <c r="O222" s="87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4" t="s">
        <v>144</v>
      </c>
      <c r="AT222" s="214" t="s">
        <v>139</v>
      </c>
      <c r="AU222" s="214" t="s">
        <v>145</v>
      </c>
      <c r="AY222" s="20" t="s">
        <v>136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20" t="s">
        <v>145</v>
      </c>
      <c r="BK222" s="215">
        <f>ROUND(I222*H222,2)</f>
        <v>0</v>
      </c>
      <c r="BL222" s="20" t="s">
        <v>144</v>
      </c>
      <c r="BM222" s="214" t="s">
        <v>362</v>
      </c>
    </row>
    <row r="223" s="2" customFormat="1">
      <c r="A223" s="41"/>
      <c r="B223" s="42"/>
      <c r="C223" s="43"/>
      <c r="D223" s="216" t="s">
        <v>147</v>
      </c>
      <c r="E223" s="43"/>
      <c r="F223" s="217" t="s">
        <v>363</v>
      </c>
      <c r="G223" s="43"/>
      <c r="H223" s="43"/>
      <c r="I223" s="218"/>
      <c r="J223" s="43"/>
      <c r="K223" s="43"/>
      <c r="L223" s="47"/>
      <c r="M223" s="219"/>
      <c r="N223" s="220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147</v>
      </c>
      <c r="AU223" s="20" t="s">
        <v>145</v>
      </c>
    </row>
    <row r="224" s="12" customFormat="1" ht="25.92" customHeight="1">
      <c r="A224" s="12"/>
      <c r="B224" s="187"/>
      <c r="C224" s="188"/>
      <c r="D224" s="189" t="s">
        <v>70</v>
      </c>
      <c r="E224" s="190" t="s">
        <v>364</v>
      </c>
      <c r="F224" s="190" t="s">
        <v>365</v>
      </c>
      <c r="G224" s="188"/>
      <c r="H224" s="188"/>
      <c r="I224" s="191"/>
      <c r="J224" s="192">
        <f>BK224</f>
        <v>0</v>
      </c>
      <c r="K224" s="188"/>
      <c r="L224" s="193"/>
      <c r="M224" s="194"/>
      <c r="N224" s="195"/>
      <c r="O224" s="195"/>
      <c r="P224" s="196">
        <f>P225+P237+P253+P271+P286+P328+P332+P337+P375+P387+P394+P401+P406+P455+P460+P479+P506+P524+P551+P587+P604</f>
        <v>0</v>
      </c>
      <c r="Q224" s="195"/>
      <c r="R224" s="196">
        <f>R225+R237+R253+R271+R286+R328+R332+R337+R375+R387+R394+R401+R406+R455+R460+R479+R506+R524+R551+R587+R604</f>
        <v>3.0498274599999999</v>
      </c>
      <c r="S224" s="195"/>
      <c r="T224" s="197">
        <f>T225+T237+T253+T271+T286+T328+T332+T337+T375+T387+T394+T401+T406+T455+T460+T479+T506+T524+T551+T587+T604</f>
        <v>3.4383900000000001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8" t="s">
        <v>145</v>
      </c>
      <c r="AT224" s="199" t="s">
        <v>70</v>
      </c>
      <c r="AU224" s="199" t="s">
        <v>71</v>
      </c>
      <c r="AY224" s="198" t="s">
        <v>136</v>
      </c>
      <c r="BK224" s="200">
        <f>BK225+BK237+BK253+BK271+BK286+BK328+BK332+BK337+BK375+BK387+BK394+BK401+BK406+BK455+BK460+BK479+BK506+BK524+BK551+BK587+BK604</f>
        <v>0</v>
      </c>
    </row>
    <row r="225" s="12" customFormat="1" ht="22.8" customHeight="1">
      <c r="A225" s="12"/>
      <c r="B225" s="187"/>
      <c r="C225" s="188"/>
      <c r="D225" s="189" t="s">
        <v>70</v>
      </c>
      <c r="E225" s="201" t="s">
        <v>366</v>
      </c>
      <c r="F225" s="201" t="s">
        <v>367</v>
      </c>
      <c r="G225" s="188"/>
      <c r="H225" s="188"/>
      <c r="I225" s="191"/>
      <c r="J225" s="202">
        <f>BK225</f>
        <v>0</v>
      </c>
      <c r="K225" s="188"/>
      <c r="L225" s="193"/>
      <c r="M225" s="194"/>
      <c r="N225" s="195"/>
      <c r="O225" s="195"/>
      <c r="P225" s="196">
        <f>SUM(P226:P236)</f>
        <v>0</v>
      </c>
      <c r="Q225" s="195"/>
      <c r="R225" s="196">
        <f>SUM(R226:R236)</f>
        <v>0.044512939999999994</v>
      </c>
      <c r="S225" s="195"/>
      <c r="T225" s="197">
        <f>SUM(T226:T236)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8" t="s">
        <v>145</v>
      </c>
      <c r="AT225" s="199" t="s">
        <v>70</v>
      </c>
      <c r="AU225" s="199" t="s">
        <v>79</v>
      </c>
      <c r="AY225" s="198" t="s">
        <v>136</v>
      </c>
      <c r="BK225" s="200">
        <f>SUM(BK226:BK236)</f>
        <v>0</v>
      </c>
    </row>
    <row r="226" s="2" customFormat="1" ht="24.15" customHeight="1">
      <c r="A226" s="41"/>
      <c r="B226" s="42"/>
      <c r="C226" s="203" t="s">
        <v>368</v>
      </c>
      <c r="D226" s="203" t="s">
        <v>139</v>
      </c>
      <c r="E226" s="204" t="s">
        <v>369</v>
      </c>
      <c r="F226" s="205" t="s">
        <v>370</v>
      </c>
      <c r="G226" s="206" t="s">
        <v>142</v>
      </c>
      <c r="H226" s="207">
        <v>3.6600000000000001</v>
      </c>
      <c r="I226" s="208"/>
      <c r="J226" s="209">
        <f>ROUND(I226*H226,2)</f>
        <v>0</v>
      </c>
      <c r="K226" s="205" t="s">
        <v>143</v>
      </c>
      <c r="L226" s="47"/>
      <c r="M226" s="210" t="s">
        <v>19</v>
      </c>
      <c r="N226" s="211" t="s">
        <v>43</v>
      </c>
      <c r="O226" s="87"/>
      <c r="P226" s="212">
        <f>O226*H226</f>
        <v>0</v>
      </c>
      <c r="Q226" s="212">
        <v>0.0035000000000000001</v>
      </c>
      <c r="R226" s="212">
        <f>Q226*H226</f>
        <v>0.01281</v>
      </c>
      <c r="S226" s="212">
        <v>0</v>
      </c>
      <c r="T226" s="213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4" t="s">
        <v>229</v>
      </c>
      <c r="AT226" s="214" t="s">
        <v>139</v>
      </c>
      <c r="AU226" s="214" t="s">
        <v>145</v>
      </c>
      <c r="AY226" s="20" t="s">
        <v>136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20" t="s">
        <v>145</v>
      </c>
      <c r="BK226" s="215">
        <f>ROUND(I226*H226,2)</f>
        <v>0</v>
      </c>
      <c r="BL226" s="20" t="s">
        <v>229</v>
      </c>
      <c r="BM226" s="214" t="s">
        <v>371</v>
      </c>
    </row>
    <row r="227" s="2" customFormat="1">
      <c r="A227" s="41"/>
      <c r="B227" s="42"/>
      <c r="C227" s="43"/>
      <c r="D227" s="216" t="s">
        <v>147</v>
      </c>
      <c r="E227" s="43"/>
      <c r="F227" s="217" t="s">
        <v>372</v>
      </c>
      <c r="G227" s="43"/>
      <c r="H227" s="43"/>
      <c r="I227" s="218"/>
      <c r="J227" s="43"/>
      <c r="K227" s="43"/>
      <c r="L227" s="47"/>
      <c r="M227" s="219"/>
      <c r="N227" s="220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147</v>
      </c>
      <c r="AU227" s="20" t="s">
        <v>145</v>
      </c>
    </row>
    <row r="228" s="2" customFormat="1" ht="24.15" customHeight="1">
      <c r="A228" s="41"/>
      <c r="B228" s="42"/>
      <c r="C228" s="203" t="s">
        <v>373</v>
      </c>
      <c r="D228" s="203" t="s">
        <v>139</v>
      </c>
      <c r="E228" s="204" t="s">
        <v>374</v>
      </c>
      <c r="F228" s="205" t="s">
        <v>375</v>
      </c>
      <c r="G228" s="206" t="s">
        <v>142</v>
      </c>
      <c r="H228" s="207">
        <v>8.6649999999999991</v>
      </c>
      <c r="I228" s="208"/>
      <c r="J228" s="209">
        <f>ROUND(I228*H228,2)</f>
        <v>0</v>
      </c>
      <c r="K228" s="205" t="s">
        <v>143</v>
      </c>
      <c r="L228" s="47"/>
      <c r="M228" s="210" t="s">
        <v>19</v>
      </c>
      <c r="N228" s="211" t="s">
        <v>43</v>
      </c>
      <c r="O228" s="87"/>
      <c r="P228" s="212">
        <f>O228*H228</f>
        <v>0</v>
      </c>
      <c r="Q228" s="212">
        <v>0.0035000000000000001</v>
      </c>
      <c r="R228" s="212">
        <f>Q228*H228</f>
        <v>0.030327499999999997</v>
      </c>
      <c r="S228" s="212">
        <v>0</v>
      </c>
      <c r="T228" s="213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4" t="s">
        <v>229</v>
      </c>
      <c r="AT228" s="214" t="s">
        <v>139</v>
      </c>
      <c r="AU228" s="214" t="s">
        <v>145</v>
      </c>
      <c r="AY228" s="20" t="s">
        <v>136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20" t="s">
        <v>145</v>
      </c>
      <c r="BK228" s="215">
        <f>ROUND(I228*H228,2)</f>
        <v>0</v>
      </c>
      <c r="BL228" s="20" t="s">
        <v>229</v>
      </c>
      <c r="BM228" s="214" t="s">
        <v>376</v>
      </c>
    </row>
    <row r="229" s="2" customFormat="1">
      <c r="A229" s="41"/>
      <c r="B229" s="42"/>
      <c r="C229" s="43"/>
      <c r="D229" s="216" t="s">
        <v>147</v>
      </c>
      <c r="E229" s="43"/>
      <c r="F229" s="217" t="s">
        <v>377</v>
      </c>
      <c r="G229" s="43"/>
      <c r="H229" s="43"/>
      <c r="I229" s="218"/>
      <c r="J229" s="43"/>
      <c r="K229" s="43"/>
      <c r="L229" s="47"/>
      <c r="M229" s="219"/>
      <c r="N229" s="220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147</v>
      </c>
      <c r="AU229" s="20" t="s">
        <v>145</v>
      </c>
    </row>
    <row r="230" s="13" customFormat="1">
      <c r="A230" s="13"/>
      <c r="B230" s="221"/>
      <c r="C230" s="222"/>
      <c r="D230" s="223" t="s">
        <v>149</v>
      </c>
      <c r="E230" s="224" t="s">
        <v>19</v>
      </c>
      <c r="F230" s="225" t="s">
        <v>378</v>
      </c>
      <c r="G230" s="222"/>
      <c r="H230" s="226">
        <v>8.6649999999999991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149</v>
      </c>
      <c r="AU230" s="232" t="s">
        <v>145</v>
      </c>
      <c r="AV230" s="13" t="s">
        <v>145</v>
      </c>
      <c r="AW230" s="13" t="s">
        <v>32</v>
      </c>
      <c r="AX230" s="13" t="s">
        <v>79</v>
      </c>
      <c r="AY230" s="232" t="s">
        <v>136</v>
      </c>
    </row>
    <row r="231" s="2" customFormat="1" ht="24.15" customHeight="1">
      <c r="A231" s="41"/>
      <c r="B231" s="42"/>
      <c r="C231" s="203" t="s">
        <v>379</v>
      </c>
      <c r="D231" s="203" t="s">
        <v>139</v>
      </c>
      <c r="E231" s="204" t="s">
        <v>380</v>
      </c>
      <c r="F231" s="205" t="s">
        <v>381</v>
      </c>
      <c r="G231" s="206" t="s">
        <v>162</v>
      </c>
      <c r="H231" s="207">
        <v>15.630000000000001</v>
      </c>
      <c r="I231" s="208"/>
      <c r="J231" s="209">
        <f>ROUND(I231*H231,2)</f>
        <v>0</v>
      </c>
      <c r="K231" s="205" t="s">
        <v>143</v>
      </c>
      <c r="L231" s="47"/>
      <c r="M231" s="210" t="s">
        <v>19</v>
      </c>
      <c r="N231" s="211" t="s">
        <v>43</v>
      </c>
      <c r="O231" s="87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4" t="s">
        <v>229</v>
      </c>
      <c r="AT231" s="214" t="s">
        <v>139</v>
      </c>
      <c r="AU231" s="214" t="s">
        <v>145</v>
      </c>
      <c r="AY231" s="20" t="s">
        <v>136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20" t="s">
        <v>145</v>
      </c>
      <c r="BK231" s="215">
        <f>ROUND(I231*H231,2)</f>
        <v>0</v>
      </c>
      <c r="BL231" s="20" t="s">
        <v>229</v>
      </c>
      <c r="BM231" s="214" t="s">
        <v>382</v>
      </c>
    </row>
    <row r="232" s="2" customFormat="1">
      <c r="A232" s="41"/>
      <c r="B232" s="42"/>
      <c r="C232" s="43"/>
      <c r="D232" s="216" t="s">
        <v>147</v>
      </c>
      <c r="E232" s="43"/>
      <c r="F232" s="217" t="s">
        <v>383</v>
      </c>
      <c r="G232" s="43"/>
      <c r="H232" s="43"/>
      <c r="I232" s="218"/>
      <c r="J232" s="43"/>
      <c r="K232" s="43"/>
      <c r="L232" s="47"/>
      <c r="M232" s="219"/>
      <c r="N232" s="220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147</v>
      </c>
      <c r="AU232" s="20" t="s">
        <v>145</v>
      </c>
    </row>
    <row r="233" s="2" customFormat="1" ht="16.5" customHeight="1">
      <c r="A233" s="41"/>
      <c r="B233" s="42"/>
      <c r="C233" s="255" t="s">
        <v>384</v>
      </c>
      <c r="D233" s="255" t="s">
        <v>385</v>
      </c>
      <c r="E233" s="256" t="s">
        <v>386</v>
      </c>
      <c r="F233" s="257" t="s">
        <v>387</v>
      </c>
      <c r="G233" s="258" t="s">
        <v>162</v>
      </c>
      <c r="H233" s="259">
        <v>17.193000000000001</v>
      </c>
      <c r="I233" s="260"/>
      <c r="J233" s="261">
        <f>ROUND(I233*H233,2)</f>
        <v>0</v>
      </c>
      <c r="K233" s="257" t="s">
        <v>143</v>
      </c>
      <c r="L233" s="262"/>
      <c r="M233" s="263" t="s">
        <v>19</v>
      </c>
      <c r="N233" s="264" t="s">
        <v>43</v>
      </c>
      <c r="O233" s="87"/>
      <c r="P233" s="212">
        <f>O233*H233</f>
        <v>0</v>
      </c>
      <c r="Q233" s="212">
        <v>8.0000000000000007E-05</v>
      </c>
      <c r="R233" s="212">
        <f>Q233*H233</f>
        <v>0.0013754400000000001</v>
      </c>
      <c r="S233" s="212">
        <v>0</v>
      </c>
      <c r="T233" s="213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4" t="s">
        <v>313</v>
      </c>
      <c r="AT233" s="214" t="s">
        <v>385</v>
      </c>
      <c r="AU233" s="214" t="s">
        <v>145</v>
      </c>
      <c r="AY233" s="20" t="s">
        <v>136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20" t="s">
        <v>145</v>
      </c>
      <c r="BK233" s="215">
        <f>ROUND(I233*H233,2)</f>
        <v>0</v>
      </c>
      <c r="BL233" s="20" t="s">
        <v>229</v>
      </c>
      <c r="BM233" s="214" t="s">
        <v>388</v>
      </c>
    </row>
    <row r="234" s="13" customFormat="1">
      <c r="A234" s="13"/>
      <c r="B234" s="221"/>
      <c r="C234" s="222"/>
      <c r="D234" s="223" t="s">
        <v>149</v>
      </c>
      <c r="E234" s="224" t="s">
        <v>19</v>
      </c>
      <c r="F234" s="225" t="s">
        <v>389</v>
      </c>
      <c r="G234" s="222"/>
      <c r="H234" s="226">
        <v>17.193000000000001</v>
      </c>
      <c r="I234" s="227"/>
      <c r="J234" s="222"/>
      <c r="K234" s="222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149</v>
      </c>
      <c r="AU234" s="232" t="s">
        <v>145</v>
      </c>
      <c r="AV234" s="13" t="s">
        <v>145</v>
      </c>
      <c r="AW234" s="13" t="s">
        <v>32</v>
      </c>
      <c r="AX234" s="13" t="s">
        <v>79</v>
      </c>
      <c r="AY234" s="232" t="s">
        <v>136</v>
      </c>
    </row>
    <row r="235" s="2" customFormat="1" ht="24.15" customHeight="1">
      <c r="A235" s="41"/>
      <c r="B235" s="42"/>
      <c r="C235" s="203" t="s">
        <v>390</v>
      </c>
      <c r="D235" s="203" t="s">
        <v>139</v>
      </c>
      <c r="E235" s="204" t="s">
        <v>391</v>
      </c>
      <c r="F235" s="205" t="s">
        <v>392</v>
      </c>
      <c r="G235" s="206" t="s">
        <v>393</v>
      </c>
      <c r="H235" s="265"/>
      <c r="I235" s="208"/>
      <c r="J235" s="209">
        <f>ROUND(I235*H235,2)</f>
        <v>0</v>
      </c>
      <c r="K235" s="205" t="s">
        <v>143</v>
      </c>
      <c r="L235" s="47"/>
      <c r="M235" s="210" t="s">
        <v>19</v>
      </c>
      <c r="N235" s="211" t="s">
        <v>43</v>
      </c>
      <c r="O235" s="87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4" t="s">
        <v>229</v>
      </c>
      <c r="AT235" s="214" t="s">
        <v>139</v>
      </c>
      <c r="AU235" s="214" t="s">
        <v>145</v>
      </c>
      <c r="AY235" s="20" t="s">
        <v>136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20" t="s">
        <v>145</v>
      </c>
      <c r="BK235" s="215">
        <f>ROUND(I235*H235,2)</f>
        <v>0</v>
      </c>
      <c r="BL235" s="20" t="s">
        <v>229</v>
      </c>
      <c r="BM235" s="214" t="s">
        <v>394</v>
      </c>
    </row>
    <row r="236" s="2" customFormat="1">
      <c r="A236" s="41"/>
      <c r="B236" s="42"/>
      <c r="C236" s="43"/>
      <c r="D236" s="216" t="s">
        <v>147</v>
      </c>
      <c r="E236" s="43"/>
      <c r="F236" s="217" t="s">
        <v>395</v>
      </c>
      <c r="G236" s="43"/>
      <c r="H236" s="43"/>
      <c r="I236" s="218"/>
      <c r="J236" s="43"/>
      <c r="K236" s="43"/>
      <c r="L236" s="47"/>
      <c r="M236" s="219"/>
      <c r="N236" s="220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147</v>
      </c>
      <c r="AU236" s="20" t="s">
        <v>145</v>
      </c>
    </row>
    <row r="237" s="12" customFormat="1" ht="22.8" customHeight="1">
      <c r="A237" s="12"/>
      <c r="B237" s="187"/>
      <c r="C237" s="188"/>
      <c r="D237" s="189" t="s">
        <v>70</v>
      </c>
      <c r="E237" s="201" t="s">
        <v>396</v>
      </c>
      <c r="F237" s="201" t="s">
        <v>397</v>
      </c>
      <c r="G237" s="188"/>
      <c r="H237" s="188"/>
      <c r="I237" s="191"/>
      <c r="J237" s="202">
        <f>BK237</f>
        <v>0</v>
      </c>
      <c r="K237" s="188"/>
      <c r="L237" s="193"/>
      <c r="M237" s="194"/>
      <c r="N237" s="195"/>
      <c r="O237" s="195"/>
      <c r="P237" s="196">
        <f>SUM(P238:P252)</f>
        <v>0</v>
      </c>
      <c r="Q237" s="195"/>
      <c r="R237" s="196">
        <f>SUM(R238:R252)</f>
        <v>0.012580000000000001</v>
      </c>
      <c r="S237" s="195"/>
      <c r="T237" s="197">
        <f>SUM(T238:T252)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8" t="s">
        <v>145</v>
      </c>
      <c r="AT237" s="199" t="s">
        <v>70</v>
      </c>
      <c r="AU237" s="199" t="s">
        <v>79</v>
      </c>
      <c r="AY237" s="198" t="s">
        <v>136</v>
      </c>
      <c r="BK237" s="200">
        <f>SUM(BK238:BK252)</f>
        <v>0</v>
      </c>
    </row>
    <row r="238" s="2" customFormat="1" ht="16.5" customHeight="1">
      <c r="A238" s="41"/>
      <c r="B238" s="42"/>
      <c r="C238" s="203" t="s">
        <v>398</v>
      </c>
      <c r="D238" s="203" t="s">
        <v>139</v>
      </c>
      <c r="E238" s="204" t="s">
        <v>399</v>
      </c>
      <c r="F238" s="205" t="s">
        <v>400</v>
      </c>
      <c r="G238" s="206" t="s">
        <v>162</v>
      </c>
      <c r="H238" s="207">
        <v>12</v>
      </c>
      <c r="I238" s="208"/>
      <c r="J238" s="209">
        <f>ROUND(I238*H238,2)</f>
        <v>0</v>
      </c>
      <c r="K238" s="205" t="s">
        <v>143</v>
      </c>
      <c r="L238" s="47"/>
      <c r="M238" s="210" t="s">
        <v>19</v>
      </c>
      <c r="N238" s="211" t="s">
        <v>43</v>
      </c>
      <c r="O238" s="87"/>
      <c r="P238" s="212">
        <f>O238*H238</f>
        <v>0</v>
      </c>
      <c r="Q238" s="212">
        <v>0.00048000000000000001</v>
      </c>
      <c r="R238" s="212">
        <f>Q238*H238</f>
        <v>0.0057600000000000004</v>
      </c>
      <c r="S238" s="212">
        <v>0</v>
      </c>
      <c r="T238" s="213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4" t="s">
        <v>229</v>
      </c>
      <c r="AT238" s="214" t="s">
        <v>139</v>
      </c>
      <c r="AU238" s="214" t="s">
        <v>145</v>
      </c>
      <c r="AY238" s="20" t="s">
        <v>136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20" t="s">
        <v>145</v>
      </c>
      <c r="BK238" s="215">
        <f>ROUND(I238*H238,2)</f>
        <v>0</v>
      </c>
      <c r="BL238" s="20" t="s">
        <v>229</v>
      </c>
      <c r="BM238" s="214" t="s">
        <v>401</v>
      </c>
    </row>
    <row r="239" s="2" customFormat="1">
      <c r="A239" s="41"/>
      <c r="B239" s="42"/>
      <c r="C239" s="43"/>
      <c r="D239" s="216" t="s">
        <v>147</v>
      </c>
      <c r="E239" s="43"/>
      <c r="F239" s="217" t="s">
        <v>402</v>
      </c>
      <c r="G239" s="43"/>
      <c r="H239" s="43"/>
      <c r="I239" s="218"/>
      <c r="J239" s="43"/>
      <c r="K239" s="43"/>
      <c r="L239" s="47"/>
      <c r="M239" s="219"/>
      <c r="N239" s="220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147</v>
      </c>
      <c r="AU239" s="20" t="s">
        <v>145</v>
      </c>
    </row>
    <row r="240" s="2" customFormat="1" ht="16.5" customHeight="1">
      <c r="A240" s="41"/>
      <c r="B240" s="42"/>
      <c r="C240" s="203" t="s">
        <v>403</v>
      </c>
      <c r="D240" s="203" t="s">
        <v>139</v>
      </c>
      <c r="E240" s="204" t="s">
        <v>404</v>
      </c>
      <c r="F240" s="205" t="s">
        <v>405</v>
      </c>
      <c r="G240" s="206" t="s">
        <v>162</v>
      </c>
      <c r="H240" s="207">
        <v>1</v>
      </c>
      <c r="I240" s="208"/>
      <c r="J240" s="209">
        <f>ROUND(I240*H240,2)</f>
        <v>0</v>
      </c>
      <c r="K240" s="205" t="s">
        <v>143</v>
      </c>
      <c r="L240" s="47"/>
      <c r="M240" s="210" t="s">
        <v>19</v>
      </c>
      <c r="N240" s="211" t="s">
        <v>43</v>
      </c>
      <c r="O240" s="87"/>
      <c r="P240" s="212">
        <f>O240*H240</f>
        <v>0</v>
      </c>
      <c r="Q240" s="212">
        <v>0.0022399999999999998</v>
      </c>
      <c r="R240" s="212">
        <f>Q240*H240</f>
        <v>0.0022399999999999998</v>
      </c>
      <c r="S240" s="212">
        <v>0</v>
      </c>
      <c r="T240" s="213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4" t="s">
        <v>229</v>
      </c>
      <c r="AT240" s="214" t="s">
        <v>139</v>
      </c>
      <c r="AU240" s="214" t="s">
        <v>145</v>
      </c>
      <c r="AY240" s="20" t="s">
        <v>136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0" t="s">
        <v>145</v>
      </c>
      <c r="BK240" s="215">
        <f>ROUND(I240*H240,2)</f>
        <v>0</v>
      </c>
      <c r="BL240" s="20" t="s">
        <v>229</v>
      </c>
      <c r="BM240" s="214" t="s">
        <v>406</v>
      </c>
    </row>
    <row r="241" s="2" customFormat="1">
      <c r="A241" s="41"/>
      <c r="B241" s="42"/>
      <c r="C241" s="43"/>
      <c r="D241" s="216" t="s">
        <v>147</v>
      </c>
      <c r="E241" s="43"/>
      <c r="F241" s="217" t="s">
        <v>407</v>
      </c>
      <c r="G241" s="43"/>
      <c r="H241" s="43"/>
      <c r="I241" s="218"/>
      <c r="J241" s="43"/>
      <c r="K241" s="43"/>
      <c r="L241" s="47"/>
      <c r="M241" s="219"/>
      <c r="N241" s="220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147</v>
      </c>
      <c r="AU241" s="20" t="s">
        <v>145</v>
      </c>
    </row>
    <row r="242" s="2" customFormat="1" ht="16.5" customHeight="1">
      <c r="A242" s="41"/>
      <c r="B242" s="42"/>
      <c r="C242" s="203" t="s">
        <v>408</v>
      </c>
      <c r="D242" s="203" t="s">
        <v>139</v>
      </c>
      <c r="E242" s="204" t="s">
        <v>409</v>
      </c>
      <c r="F242" s="205" t="s">
        <v>410</v>
      </c>
      <c r="G242" s="206" t="s">
        <v>411</v>
      </c>
      <c r="H242" s="207">
        <v>3</v>
      </c>
      <c r="I242" s="208"/>
      <c r="J242" s="209">
        <f>ROUND(I242*H242,2)</f>
        <v>0</v>
      </c>
      <c r="K242" s="205" t="s">
        <v>143</v>
      </c>
      <c r="L242" s="47"/>
      <c r="M242" s="210" t="s">
        <v>19</v>
      </c>
      <c r="N242" s="211" t="s">
        <v>43</v>
      </c>
      <c r="O242" s="87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4" t="s">
        <v>229</v>
      </c>
      <c r="AT242" s="214" t="s">
        <v>139</v>
      </c>
      <c r="AU242" s="214" t="s">
        <v>145</v>
      </c>
      <c r="AY242" s="20" t="s">
        <v>136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20" t="s">
        <v>145</v>
      </c>
      <c r="BK242" s="215">
        <f>ROUND(I242*H242,2)</f>
        <v>0</v>
      </c>
      <c r="BL242" s="20" t="s">
        <v>229</v>
      </c>
      <c r="BM242" s="214" t="s">
        <v>412</v>
      </c>
    </row>
    <row r="243" s="2" customFormat="1">
      <c r="A243" s="41"/>
      <c r="B243" s="42"/>
      <c r="C243" s="43"/>
      <c r="D243" s="216" t="s">
        <v>147</v>
      </c>
      <c r="E243" s="43"/>
      <c r="F243" s="217" t="s">
        <v>413</v>
      </c>
      <c r="G243" s="43"/>
      <c r="H243" s="43"/>
      <c r="I243" s="218"/>
      <c r="J243" s="43"/>
      <c r="K243" s="43"/>
      <c r="L243" s="47"/>
      <c r="M243" s="219"/>
      <c r="N243" s="220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147</v>
      </c>
      <c r="AU243" s="20" t="s">
        <v>145</v>
      </c>
    </row>
    <row r="244" s="2" customFormat="1" ht="16.5" customHeight="1">
      <c r="A244" s="41"/>
      <c r="B244" s="42"/>
      <c r="C244" s="203" t="s">
        <v>414</v>
      </c>
      <c r="D244" s="203" t="s">
        <v>139</v>
      </c>
      <c r="E244" s="204" t="s">
        <v>415</v>
      </c>
      <c r="F244" s="205" t="s">
        <v>416</v>
      </c>
      <c r="G244" s="206" t="s">
        <v>411</v>
      </c>
      <c r="H244" s="207">
        <v>1</v>
      </c>
      <c r="I244" s="208"/>
      <c r="J244" s="209">
        <f>ROUND(I244*H244,2)</f>
        <v>0</v>
      </c>
      <c r="K244" s="205" t="s">
        <v>143</v>
      </c>
      <c r="L244" s="47"/>
      <c r="M244" s="210" t="s">
        <v>19</v>
      </c>
      <c r="N244" s="211" t="s">
        <v>43</v>
      </c>
      <c r="O244" s="87"/>
      <c r="P244" s="212">
        <f>O244*H244</f>
        <v>0</v>
      </c>
      <c r="Q244" s="212">
        <v>0.0038999999999999998</v>
      </c>
      <c r="R244" s="212">
        <f>Q244*H244</f>
        <v>0.0038999999999999998</v>
      </c>
      <c r="S244" s="212">
        <v>0</v>
      </c>
      <c r="T244" s="213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4" t="s">
        <v>229</v>
      </c>
      <c r="AT244" s="214" t="s">
        <v>139</v>
      </c>
      <c r="AU244" s="214" t="s">
        <v>145</v>
      </c>
      <c r="AY244" s="20" t="s">
        <v>136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20" t="s">
        <v>145</v>
      </c>
      <c r="BK244" s="215">
        <f>ROUND(I244*H244,2)</f>
        <v>0</v>
      </c>
      <c r="BL244" s="20" t="s">
        <v>229</v>
      </c>
      <c r="BM244" s="214" t="s">
        <v>417</v>
      </c>
    </row>
    <row r="245" s="2" customFormat="1">
      <c r="A245" s="41"/>
      <c r="B245" s="42"/>
      <c r="C245" s="43"/>
      <c r="D245" s="216" t="s">
        <v>147</v>
      </c>
      <c r="E245" s="43"/>
      <c r="F245" s="217" t="s">
        <v>418</v>
      </c>
      <c r="G245" s="43"/>
      <c r="H245" s="43"/>
      <c r="I245" s="218"/>
      <c r="J245" s="43"/>
      <c r="K245" s="43"/>
      <c r="L245" s="47"/>
      <c r="M245" s="219"/>
      <c r="N245" s="220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147</v>
      </c>
      <c r="AU245" s="20" t="s">
        <v>145</v>
      </c>
    </row>
    <row r="246" s="2" customFormat="1" ht="16.5" customHeight="1">
      <c r="A246" s="41"/>
      <c r="B246" s="42"/>
      <c r="C246" s="203" t="s">
        <v>419</v>
      </c>
      <c r="D246" s="203" t="s">
        <v>139</v>
      </c>
      <c r="E246" s="204" t="s">
        <v>420</v>
      </c>
      <c r="F246" s="205" t="s">
        <v>421</v>
      </c>
      <c r="G246" s="206" t="s">
        <v>411</v>
      </c>
      <c r="H246" s="207">
        <v>2</v>
      </c>
      <c r="I246" s="208"/>
      <c r="J246" s="209">
        <f>ROUND(I246*H246,2)</f>
        <v>0</v>
      </c>
      <c r="K246" s="205" t="s">
        <v>143</v>
      </c>
      <c r="L246" s="47"/>
      <c r="M246" s="210" t="s">
        <v>19</v>
      </c>
      <c r="N246" s="211" t="s">
        <v>43</v>
      </c>
      <c r="O246" s="87"/>
      <c r="P246" s="212">
        <f>O246*H246</f>
        <v>0</v>
      </c>
      <c r="Q246" s="212">
        <v>6.0000000000000002E-05</v>
      </c>
      <c r="R246" s="212">
        <f>Q246*H246</f>
        <v>0.00012</v>
      </c>
      <c r="S246" s="212">
        <v>0</v>
      </c>
      <c r="T246" s="213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4" t="s">
        <v>229</v>
      </c>
      <c r="AT246" s="214" t="s">
        <v>139</v>
      </c>
      <c r="AU246" s="214" t="s">
        <v>145</v>
      </c>
      <c r="AY246" s="20" t="s">
        <v>136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20" t="s">
        <v>145</v>
      </c>
      <c r="BK246" s="215">
        <f>ROUND(I246*H246,2)</f>
        <v>0</v>
      </c>
      <c r="BL246" s="20" t="s">
        <v>229</v>
      </c>
      <c r="BM246" s="214" t="s">
        <v>422</v>
      </c>
    </row>
    <row r="247" s="2" customFormat="1">
      <c r="A247" s="41"/>
      <c r="B247" s="42"/>
      <c r="C247" s="43"/>
      <c r="D247" s="216" t="s">
        <v>147</v>
      </c>
      <c r="E247" s="43"/>
      <c r="F247" s="217" t="s">
        <v>423</v>
      </c>
      <c r="G247" s="43"/>
      <c r="H247" s="43"/>
      <c r="I247" s="218"/>
      <c r="J247" s="43"/>
      <c r="K247" s="43"/>
      <c r="L247" s="47"/>
      <c r="M247" s="219"/>
      <c r="N247" s="220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147</v>
      </c>
      <c r="AU247" s="20" t="s">
        <v>145</v>
      </c>
    </row>
    <row r="248" s="2" customFormat="1" ht="16.5" customHeight="1">
      <c r="A248" s="41"/>
      <c r="B248" s="42"/>
      <c r="C248" s="255" t="s">
        <v>424</v>
      </c>
      <c r="D248" s="255" t="s">
        <v>385</v>
      </c>
      <c r="E248" s="256" t="s">
        <v>425</v>
      </c>
      <c r="F248" s="257" t="s">
        <v>426</v>
      </c>
      <c r="G248" s="258" t="s">
        <v>411</v>
      </c>
      <c r="H248" s="259">
        <v>2</v>
      </c>
      <c r="I248" s="260"/>
      <c r="J248" s="261">
        <f>ROUND(I248*H248,2)</f>
        <v>0</v>
      </c>
      <c r="K248" s="257" t="s">
        <v>143</v>
      </c>
      <c r="L248" s="262"/>
      <c r="M248" s="263" t="s">
        <v>19</v>
      </c>
      <c r="N248" s="264" t="s">
        <v>43</v>
      </c>
      <c r="O248" s="87"/>
      <c r="P248" s="212">
        <f>O248*H248</f>
        <v>0</v>
      </c>
      <c r="Q248" s="212">
        <v>0.00027999999999999998</v>
      </c>
      <c r="R248" s="212">
        <f>Q248*H248</f>
        <v>0.00055999999999999995</v>
      </c>
      <c r="S248" s="212">
        <v>0</v>
      </c>
      <c r="T248" s="213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4" t="s">
        <v>313</v>
      </c>
      <c r="AT248" s="214" t="s">
        <v>385</v>
      </c>
      <c r="AU248" s="214" t="s">
        <v>145</v>
      </c>
      <c r="AY248" s="20" t="s">
        <v>136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0" t="s">
        <v>145</v>
      </c>
      <c r="BK248" s="215">
        <f>ROUND(I248*H248,2)</f>
        <v>0</v>
      </c>
      <c r="BL248" s="20" t="s">
        <v>229</v>
      </c>
      <c r="BM248" s="214" t="s">
        <v>427</v>
      </c>
    </row>
    <row r="249" s="2" customFormat="1" ht="16.5" customHeight="1">
      <c r="A249" s="41"/>
      <c r="B249" s="42"/>
      <c r="C249" s="203" t="s">
        <v>428</v>
      </c>
      <c r="D249" s="203" t="s">
        <v>139</v>
      </c>
      <c r="E249" s="204" t="s">
        <v>429</v>
      </c>
      <c r="F249" s="205" t="s">
        <v>430</v>
      </c>
      <c r="G249" s="206" t="s">
        <v>162</v>
      </c>
      <c r="H249" s="207">
        <v>13</v>
      </c>
      <c r="I249" s="208"/>
      <c r="J249" s="209">
        <f>ROUND(I249*H249,2)</f>
        <v>0</v>
      </c>
      <c r="K249" s="205" t="s">
        <v>143</v>
      </c>
      <c r="L249" s="47"/>
      <c r="M249" s="210" t="s">
        <v>19</v>
      </c>
      <c r="N249" s="211" t="s">
        <v>43</v>
      </c>
      <c r="O249" s="87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4" t="s">
        <v>229</v>
      </c>
      <c r="AT249" s="214" t="s">
        <v>139</v>
      </c>
      <c r="AU249" s="214" t="s">
        <v>145</v>
      </c>
      <c r="AY249" s="20" t="s">
        <v>136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20" t="s">
        <v>145</v>
      </c>
      <c r="BK249" s="215">
        <f>ROUND(I249*H249,2)</f>
        <v>0</v>
      </c>
      <c r="BL249" s="20" t="s">
        <v>229</v>
      </c>
      <c r="BM249" s="214" t="s">
        <v>431</v>
      </c>
    </row>
    <row r="250" s="2" customFormat="1">
      <c r="A250" s="41"/>
      <c r="B250" s="42"/>
      <c r="C250" s="43"/>
      <c r="D250" s="216" t="s">
        <v>147</v>
      </c>
      <c r="E250" s="43"/>
      <c r="F250" s="217" t="s">
        <v>432</v>
      </c>
      <c r="G250" s="43"/>
      <c r="H250" s="43"/>
      <c r="I250" s="218"/>
      <c r="J250" s="43"/>
      <c r="K250" s="43"/>
      <c r="L250" s="47"/>
      <c r="M250" s="219"/>
      <c r="N250" s="220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147</v>
      </c>
      <c r="AU250" s="20" t="s">
        <v>145</v>
      </c>
    </row>
    <row r="251" s="2" customFormat="1" ht="24.15" customHeight="1">
      <c r="A251" s="41"/>
      <c r="B251" s="42"/>
      <c r="C251" s="203" t="s">
        <v>433</v>
      </c>
      <c r="D251" s="203" t="s">
        <v>139</v>
      </c>
      <c r="E251" s="204" t="s">
        <v>434</v>
      </c>
      <c r="F251" s="205" t="s">
        <v>435</v>
      </c>
      <c r="G251" s="206" t="s">
        <v>393</v>
      </c>
      <c r="H251" s="265"/>
      <c r="I251" s="208"/>
      <c r="J251" s="209">
        <f>ROUND(I251*H251,2)</f>
        <v>0</v>
      </c>
      <c r="K251" s="205" t="s">
        <v>143</v>
      </c>
      <c r="L251" s="47"/>
      <c r="M251" s="210" t="s">
        <v>19</v>
      </c>
      <c r="N251" s="211" t="s">
        <v>43</v>
      </c>
      <c r="O251" s="87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4" t="s">
        <v>229</v>
      </c>
      <c r="AT251" s="214" t="s">
        <v>139</v>
      </c>
      <c r="AU251" s="214" t="s">
        <v>145</v>
      </c>
      <c r="AY251" s="20" t="s">
        <v>136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20" t="s">
        <v>145</v>
      </c>
      <c r="BK251" s="215">
        <f>ROUND(I251*H251,2)</f>
        <v>0</v>
      </c>
      <c r="BL251" s="20" t="s">
        <v>229</v>
      </c>
      <c r="BM251" s="214" t="s">
        <v>436</v>
      </c>
    </row>
    <row r="252" s="2" customFormat="1">
      <c r="A252" s="41"/>
      <c r="B252" s="42"/>
      <c r="C252" s="43"/>
      <c r="D252" s="216" t="s">
        <v>147</v>
      </c>
      <c r="E252" s="43"/>
      <c r="F252" s="217" t="s">
        <v>437</v>
      </c>
      <c r="G252" s="43"/>
      <c r="H252" s="43"/>
      <c r="I252" s="218"/>
      <c r="J252" s="43"/>
      <c r="K252" s="43"/>
      <c r="L252" s="47"/>
      <c r="M252" s="219"/>
      <c r="N252" s="220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147</v>
      </c>
      <c r="AU252" s="20" t="s">
        <v>145</v>
      </c>
    </row>
    <row r="253" s="12" customFormat="1" ht="22.8" customHeight="1">
      <c r="A253" s="12"/>
      <c r="B253" s="187"/>
      <c r="C253" s="188"/>
      <c r="D253" s="189" t="s">
        <v>70</v>
      </c>
      <c r="E253" s="201" t="s">
        <v>438</v>
      </c>
      <c r="F253" s="201" t="s">
        <v>439</v>
      </c>
      <c r="G253" s="188"/>
      <c r="H253" s="188"/>
      <c r="I253" s="191"/>
      <c r="J253" s="202">
        <f>BK253</f>
        <v>0</v>
      </c>
      <c r="K253" s="188"/>
      <c r="L253" s="193"/>
      <c r="M253" s="194"/>
      <c r="N253" s="195"/>
      <c r="O253" s="195"/>
      <c r="P253" s="196">
        <f>SUM(P254:P270)</f>
        <v>0</v>
      </c>
      <c r="Q253" s="195"/>
      <c r="R253" s="196">
        <f>SUM(R254:R270)</f>
        <v>0.0094680000000000025</v>
      </c>
      <c r="S253" s="195"/>
      <c r="T253" s="197">
        <f>SUM(T254:T270)</f>
        <v>0.0049699999999999996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8" t="s">
        <v>145</v>
      </c>
      <c r="AT253" s="199" t="s">
        <v>70</v>
      </c>
      <c r="AU253" s="199" t="s">
        <v>79</v>
      </c>
      <c r="AY253" s="198" t="s">
        <v>136</v>
      </c>
      <c r="BK253" s="200">
        <f>SUM(BK254:BK270)</f>
        <v>0</v>
      </c>
    </row>
    <row r="254" s="2" customFormat="1" ht="16.5" customHeight="1">
      <c r="A254" s="41"/>
      <c r="B254" s="42"/>
      <c r="C254" s="203" t="s">
        <v>440</v>
      </c>
      <c r="D254" s="203" t="s">
        <v>139</v>
      </c>
      <c r="E254" s="204" t="s">
        <v>441</v>
      </c>
      <c r="F254" s="205" t="s">
        <v>442</v>
      </c>
      <c r="G254" s="206" t="s">
        <v>443</v>
      </c>
      <c r="H254" s="207">
        <v>1</v>
      </c>
      <c r="I254" s="208"/>
      <c r="J254" s="209">
        <f>ROUND(I254*H254,2)</f>
        <v>0</v>
      </c>
      <c r="K254" s="205" t="s">
        <v>19</v>
      </c>
      <c r="L254" s="47"/>
      <c r="M254" s="210" t="s">
        <v>19</v>
      </c>
      <c r="N254" s="211" t="s">
        <v>43</v>
      </c>
      <c r="O254" s="87"/>
      <c r="P254" s="212">
        <f>O254*H254</f>
        <v>0</v>
      </c>
      <c r="Q254" s="212">
        <v>0</v>
      </c>
      <c r="R254" s="212">
        <f>Q254*H254</f>
        <v>0</v>
      </c>
      <c r="S254" s="212">
        <v>0.0049699999999999996</v>
      </c>
      <c r="T254" s="213">
        <f>S254*H254</f>
        <v>0.0049699999999999996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4" t="s">
        <v>229</v>
      </c>
      <c r="AT254" s="214" t="s">
        <v>139</v>
      </c>
      <c r="AU254" s="214" t="s">
        <v>145</v>
      </c>
      <c r="AY254" s="20" t="s">
        <v>136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20" t="s">
        <v>145</v>
      </c>
      <c r="BK254" s="215">
        <f>ROUND(I254*H254,2)</f>
        <v>0</v>
      </c>
      <c r="BL254" s="20" t="s">
        <v>229</v>
      </c>
      <c r="BM254" s="214" t="s">
        <v>444</v>
      </c>
    </row>
    <row r="255" s="2" customFormat="1" ht="16.5" customHeight="1">
      <c r="A255" s="41"/>
      <c r="B255" s="42"/>
      <c r="C255" s="203" t="s">
        <v>445</v>
      </c>
      <c r="D255" s="203" t="s">
        <v>139</v>
      </c>
      <c r="E255" s="204" t="s">
        <v>446</v>
      </c>
      <c r="F255" s="205" t="s">
        <v>447</v>
      </c>
      <c r="G255" s="206" t="s">
        <v>162</v>
      </c>
      <c r="H255" s="207">
        <v>16</v>
      </c>
      <c r="I255" s="208"/>
      <c r="J255" s="209">
        <f>ROUND(I255*H255,2)</f>
        <v>0</v>
      </c>
      <c r="K255" s="205" t="s">
        <v>19</v>
      </c>
      <c r="L255" s="47"/>
      <c r="M255" s="210" t="s">
        <v>19</v>
      </c>
      <c r="N255" s="211" t="s">
        <v>43</v>
      </c>
      <c r="O255" s="87"/>
      <c r="P255" s="212">
        <f>O255*H255</f>
        <v>0</v>
      </c>
      <c r="Q255" s="212">
        <v>0.00034000000000000002</v>
      </c>
      <c r="R255" s="212">
        <f>Q255*H255</f>
        <v>0.0054400000000000004</v>
      </c>
      <c r="S255" s="212">
        <v>0</v>
      </c>
      <c r="T255" s="213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4" t="s">
        <v>229</v>
      </c>
      <c r="AT255" s="214" t="s">
        <v>139</v>
      </c>
      <c r="AU255" s="214" t="s">
        <v>145</v>
      </c>
      <c r="AY255" s="20" t="s">
        <v>136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20" t="s">
        <v>145</v>
      </c>
      <c r="BK255" s="215">
        <f>ROUND(I255*H255,2)</f>
        <v>0</v>
      </c>
      <c r="BL255" s="20" t="s">
        <v>229</v>
      </c>
      <c r="BM255" s="214" t="s">
        <v>448</v>
      </c>
    </row>
    <row r="256" s="16" customFormat="1">
      <c r="A256" s="16"/>
      <c r="B256" s="266"/>
      <c r="C256" s="267"/>
      <c r="D256" s="223" t="s">
        <v>149</v>
      </c>
      <c r="E256" s="268" t="s">
        <v>19</v>
      </c>
      <c r="F256" s="269" t="s">
        <v>449</v>
      </c>
      <c r="G256" s="267"/>
      <c r="H256" s="268" t="s">
        <v>19</v>
      </c>
      <c r="I256" s="270"/>
      <c r="J256" s="267"/>
      <c r="K256" s="267"/>
      <c r="L256" s="271"/>
      <c r="M256" s="272"/>
      <c r="N256" s="273"/>
      <c r="O256" s="273"/>
      <c r="P256" s="273"/>
      <c r="Q256" s="273"/>
      <c r="R256" s="273"/>
      <c r="S256" s="273"/>
      <c r="T256" s="274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75" t="s">
        <v>149</v>
      </c>
      <c r="AU256" s="275" t="s">
        <v>145</v>
      </c>
      <c r="AV256" s="16" t="s">
        <v>79</v>
      </c>
      <c r="AW256" s="16" t="s">
        <v>32</v>
      </c>
      <c r="AX256" s="16" t="s">
        <v>71</v>
      </c>
      <c r="AY256" s="275" t="s">
        <v>136</v>
      </c>
    </row>
    <row r="257" s="13" customFormat="1">
      <c r="A257" s="13"/>
      <c r="B257" s="221"/>
      <c r="C257" s="222"/>
      <c r="D257" s="223" t="s">
        <v>149</v>
      </c>
      <c r="E257" s="224" t="s">
        <v>19</v>
      </c>
      <c r="F257" s="225" t="s">
        <v>229</v>
      </c>
      <c r="G257" s="222"/>
      <c r="H257" s="226">
        <v>16</v>
      </c>
      <c r="I257" s="227"/>
      <c r="J257" s="222"/>
      <c r="K257" s="222"/>
      <c r="L257" s="228"/>
      <c r="M257" s="229"/>
      <c r="N257" s="230"/>
      <c r="O257" s="230"/>
      <c r="P257" s="230"/>
      <c r="Q257" s="230"/>
      <c r="R257" s="230"/>
      <c r="S257" s="230"/>
      <c r="T257" s="23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2" t="s">
        <v>149</v>
      </c>
      <c r="AU257" s="232" t="s">
        <v>145</v>
      </c>
      <c r="AV257" s="13" t="s">
        <v>145</v>
      </c>
      <c r="AW257" s="13" t="s">
        <v>32</v>
      </c>
      <c r="AX257" s="13" t="s">
        <v>71</v>
      </c>
      <c r="AY257" s="232" t="s">
        <v>136</v>
      </c>
    </row>
    <row r="258" s="15" customFormat="1">
      <c r="A258" s="15"/>
      <c r="B258" s="244"/>
      <c r="C258" s="245"/>
      <c r="D258" s="223" t="s">
        <v>149</v>
      </c>
      <c r="E258" s="246" t="s">
        <v>19</v>
      </c>
      <c r="F258" s="247" t="s">
        <v>154</v>
      </c>
      <c r="G258" s="245"/>
      <c r="H258" s="248">
        <v>16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4" t="s">
        <v>149</v>
      </c>
      <c r="AU258" s="254" t="s">
        <v>145</v>
      </c>
      <c r="AV258" s="15" t="s">
        <v>144</v>
      </c>
      <c r="AW258" s="15" t="s">
        <v>32</v>
      </c>
      <c r="AX258" s="15" t="s">
        <v>79</v>
      </c>
      <c r="AY258" s="254" t="s">
        <v>136</v>
      </c>
    </row>
    <row r="259" s="2" customFormat="1" ht="16.5" customHeight="1">
      <c r="A259" s="41"/>
      <c r="B259" s="42"/>
      <c r="C259" s="255" t="s">
        <v>450</v>
      </c>
      <c r="D259" s="255" t="s">
        <v>385</v>
      </c>
      <c r="E259" s="256" t="s">
        <v>451</v>
      </c>
      <c r="F259" s="257" t="s">
        <v>452</v>
      </c>
      <c r="G259" s="258" t="s">
        <v>162</v>
      </c>
      <c r="H259" s="259">
        <v>17.600000000000001</v>
      </c>
      <c r="I259" s="260"/>
      <c r="J259" s="261">
        <f>ROUND(I259*H259,2)</f>
        <v>0</v>
      </c>
      <c r="K259" s="257" t="s">
        <v>19</v>
      </c>
      <c r="L259" s="262"/>
      <c r="M259" s="263" t="s">
        <v>19</v>
      </c>
      <c r="N259" s="264" t="s">
        <v>43</v>
      </c>
      <c r="O259" s="87"/>
      <c r="P259" s="212">
        <f>O259*H259</f>
        <v>0</v>
      </c>
      <c r="Q259" s="212">
        <v>0.00012999999999999999</v>
      </c>
      <c r="R259" s="212">
        <f>Q259*H259</f>
        <v>0.0022880000000000001</v>
      </c>
      <c r="S259" s="212">
        <v>0</v>
      </c>
      <c r="T259" s="213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4" t="s">
        <v>313</v>
      </c>
      <c r="AT259" s="214" t="s">
        <v>385</v>
      </c>
      <c r="AU259" s="214" t="s">
        <v>145</v>
      </c>
      <c r="AY259" s="20" t="s">
        <v>136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20" t="s">
        <v>145</v>
      </c>
      <c r="BK259" s="215">
        <f>ROUND(I259*H259,2)</f>
        <v>0</v>
      </c>
      <c r="BL259" s="20" t="s">
        <v>229</v>
      </c>
      <c r="BM259" s="214" t="s">
        <v>453</v>
      </c>
    </row>
    <row r="260" s="16" customFormat="1">
      <c r="A260" s="16"/>
      <c r="B260" s="266"/>
      <c r="C260" s="267"/>
      <c r="D260" s="223" t="s">
        <v>149</v>
      </c>
      <c r="E260" s="268" t="s">
        <v>19</v>
      </c>
      <c r="F260" s="269" t="s">
        <v>449</v>
      </c>
      <c r="G260" s="267"/>
      <c r="H260" s="268" t="s">
        <v>19</v>
      </c>
      <c r="I260" s="270"/>
      <c r="J260" s="267"/>
      <c r="K260" s="267"/>
      <c r="L260" s="271"/>
      <c r="M260" s="272"/>
      <c r="N260" s="273"/>
      <c r="O260" s="273"/>
      <c r="P260" s="273"/>
      <c r="Q260" s="273"/>
      <c r="R260" s="273"/>
      <c r="S260" s="273"/>
      <c r="T260" s="274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75" t="s">
        <v>149</v>
      </c>
      <c r="AU260" s="275" t="s">
        <v>145</v>
      </c>
      <c r="AV260" s="16" t="s">
        <v>79</v>
      </c>
      <c r="AW260" s="16" t="s">
        <v>32</v>
      </c>
      <c r="AX260" s="16" t="s">
        <v>71</v>
      </c>
      <c r="AY260" s="275" t="s">
        <v>136</v>
      </c>
    </row>
    <row r="261" s="13" customFormat="1">
      <c r="A261" s="13"/>
      <c r="B261" s="221"/>
      <c r="C261" s="222"/>
      <c r="D261" s="223" t="s">
        <v>149</v>
      </c>
      <c r="E261" s="224" t="s">
        <v>19</v>
      </c>
      <c r="F261" s="225" t="s">
        <v>454</v>
      </c>
      <c r="G261" s="222"/>
      <c r="H261" s="226">
        <v>17.600000000000001</v>
      </c>
      <c r="I261" s="227"/>
      <c r="J261" s="222"/>
      <c r="K261" s="222"/>
      <c r="L261" s="228"/>
      <c r="M261" s="229"/>
      <c r="N261" s="230"/>
      <c r="O261" s="230"/>
      <c r="P261" s="230"/>
      <c r="Q261" s="230"/>
      <c r="R261" s="230"/>
      <c r="S261" s="230"/>
      <c r="T261" s="23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2" t="s">
        <v>149</v>
      </c>
      <c r="AU261" s="232" t="s">
        <v>145</v>
      </c>
      <c r="AV261" s="13" t="s">
        <v>145</v>
      </c>
      <c r="AW261" s="13" t="s">
        <v>32</v>
      </c>
      <c r="AX261" s="13" t="s">
        <v>71</v>
      </c>
      <c r="AY261" s="232" t="s">
        <v>136</v>
      </c>
    </row>
    <row r="262" s="15" customFormat="1">
      <c r="A262" s="15"/>
      <c r="B262" s="244"/>
      <c r="C262" s="245"/>
      <c r="D262" s="223" t="s">
        <v>149</v>
      </c>
      <c r="E262" s="246" t="s">
        <v>19</v>
      </c>
      <c r="F262" s="247" t="s">
        <v>154</v>
      </c>
      <c r="G262" s="245"/>
      <c r="H262" s="248">
        <v>17.600000000000001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4" t="s">
        <v>149</v>
      </c>
      <c r="AU262" s="254" t="s">
        <v>145</v>
      </c>
      <c r="AV262" s="15" t="s">
        <v>144</v>
      </c>
      <c r="AW262" s="15" t="s">
        <v>32</v>
      </c>
      <c r="AX262" s="15" t="s">
        <v>79</v>
      </c>
      <c r="AY262" s="254" t="s">
        <v>136</v>
      </c>
    </row>
    <row r="263" s="2" customFormat="1" ht="24.15" customHeight="1">
      <c r="A263" s="41"/>
      <c r="B263" s="42"/>
      <c r="C263" s="203" t="s">
        <v>455</v>
      </c>
      <c r="D263" s="203" t="s">
        <v>139</v>
      </c>
      <c r="E263" s="204" t="s">
        <v>456</v>
      </c>
      <c r="F263" s="205" t="s">
        <v>457</v>
      </c>
      <c r="G263" s="206" t="s">
        <v>162</v>
      </c>
      <c r="H263" s="207">
        <v>12</v>
      </c>
      <c r="I263" s="208"/>
      <c r="J263" s="209">
        <f>ROUND(I263*H263,2)</f>
        <v>0</v>
      </c>
      <c r="K263" s="205" t="s">
        <v>19</v>
      </c>
      <c r="L263" s="47"/>
      <c r="M263" s="210" t="s">
        <v>19</v>
      </c>
      <c r="N263" s="211" t="s">
        <v>43</v>
      </c>
      <c r="O263" s="87"/>
      <c r="P263" s="212">
        <f>O263*H263</f>
        <v>0</v>
      </c>
      <c r="Q263" s="212">
        <v>4.0000000000000003E-05</v>
      </c>
      <c r="R263" s="212">
        <f>Q263*H263</f>
        <v>0.00048000000000000007</v>
      </c>
      <c r="S263" s="212">
        <v>0</v>
      </c>
      <c r="T263" s="213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4" t="s">
        <v>229</v>
      </c>
      <c r="AT263" s="214" t="s">
        <v>139</v>
      </c>
      <c r="AU263" s="214" t="s">
        <v>145</v>
      </c>
      <c r="AY263" s="20" t="s">
        <v>136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20" t="s">
        <v>145</v>
      </c>
      <c r="BK263" s="215">
        <f>ROUND(I263*H263,2)</f>
        <v>0</v>
      </c>
      <c r="BL263" s="20" t="s">
        <v>229</v>
      </c>
      <c r="BM263" s="214" t="s">
        <v>458</v>
      </c>
    </row>
    <row r="264" s="2" customFormat="1" ht="16.5" customHeight="1">
      <c r="A264" s="41"/>
      <c r="B264" s="42"/>
      <c r="C264" s="203" t="s">
        <v>459</v>
      </c>
      <c r="D264" s="203" t="s">
        <v>139</v>
      </c>
      <c r="E264" s="204" t="s">
        <v>460</v>
      </c>
      <c r="F264" s="205" t="s">
        <v>461</v>
      </c>
      <c r="G264" s="206" t="s">
        <v>411</v>
      </c>
      <c r="H264" s="207">
        <v>3</v>
      </c>
      <c r="I264" s="208"/>
      <c r="J264" s="209">
        <f>ROUND(I264*H264,2)</f>
        <v>0</v>
      </c>
      <c r="K264" s="205" t="s">
        <v>19</v>
      </c>
      <c r="L264" s="47"/>
      <c r="M264" s="210" t="s">
        <v>19</v>
      </c>
      <c r="N264" s="211" t="s">
        <v>43</v>
      </c>
      <c r="O264" s="87"/>
      <c r="P264" s="212">
        <f>O264*H264</f>
        <v>0</v>
      </c>
      <c r="Q264" s="212">
        <v>0.00012999999999999999</v>
      </c>
      <c r="R264" s="212">
        <f>Q264*H264</f>
        <v>0.00038999999999999994</v>
      </c>
      <c r="S264" s="212">
        <v>0</v>
      </c>
      <c r="T264" s="213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4" t="s">
        <v>229</v>
      </c>
      <c r="AT264" s="214" t="s">
        <v>139</v>
      </c>
      <c r="AU264" s="214" t="s">
        <v>145</v>
      </c>
      <c r="AY264" s="20" t="s">
        <v>136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20" t="s">
        <v>145</v>
      </c>
      <c r="BK264" s="215">
        <f>ROUND(I264*H264,2)</f>
        <v>0</v>
      </c>
      <c r="BL264" s="20" t="s">
        <v>229</v>
      </c>
      <c r="BM264" s="214" t="s">
        <v>462</v>
      </c>
    </row>
    <row r="265" s="2" customFormat="1" ht="16.5" customHeight="1">
      <c r="A265" s="41"/>
      <c r="B265" s="42"/>
      <c r="C265" s="203" t="s">
        <v>463</v>
      </c>
      <c r="D265" s="203" t="s">
        <v>139</v>
      </c>
      <c r="E265" s="204" t="s">
        <v>464</v>
      </c>
      <c r="F265" s="205" t="s">
        <v>465</v>
      </c>
      <c r="G265" s="206" t="s">
        <v>466</v>
      </c>
      <c r="H265" s="207">
        <v>3</v>
      </c>
      <c r="I265" s="208"/>
      <c r="J265" s="209">
        <f>ROUND(I265*H265,2)</f>
        <v>0</v>
      </c>
      <c r="K265" s="205" t="s">
        <v>19</v>
      </c>
      <c r="L265" s="47"/>
      <c r="M265" s="210" t="s">
        <v>19</v>
      </c>
      <c r="N265" s="211" t="s">
        <v>43</v>
      </c>
      <c r="O265" s="87"/>
      <c r="P265" s="212">
        <f>O265*H265</f>
        <v>0</v>
      </c>
      <c r="Q265" s="212">
        <v>0.00025000000000000001</v>
      </c>
      <c r="R265" s="212">
        <f>Q265*H265</f>
        <v>0.00075000000000000002</v>
      </c>
      <c r="S265" s="212">
        <v>0</v>
      </c>
      <c r="T265" s="213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4" t="s">
        <v>229</v>
      </c>
      <c r="AT265" s="214" t="s">
        <v>139</v>
      </c>
      <c r="AU265" s="214" t="s">
        <v>145</v>
      </c>
      <c r="AY265" s="20" t="s">
        <v>136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20" t="s">
        <v>145</v>
      </c>
      <c r="BK265" s="215">
        <f>ROUND(I265*H265,2)</f>
        <v>0</v>
      </c>
      <c r="BL265" s="20" t="s">
        <v>229</v>
      </c>
      <c r="BM265" s="214" t="s">
        <v>467</v>
      </c>
    </row>
    <row r="266" s="2" customFormat="1" ht="21.75" customHeight="1">
      <c r="A266" s="41"/>
      <c r="B266" s="42"/>
      <c r="C266" s="203" t="s">
        <v>468</v>
      </c>
      <c r="D266" s="203" t="s">
        <v>139</v>
      </c>
      <c r="E266" s="204" t="s">
        <v>469</v>
      </c>
      <c r="F266" s="205" t="s">
        <v>470</v>
      </c>
      <c r="G266" s="206" t="s">
        <v>162</v>
      </c>
      <c r="H266" s="207">
        <v>12</v>
      </c>
      <c r="I266" s="208"/>
      <c r="J266" s="209">
        <f>ROUND(I266*H266,2)</f>
        <v>0</v>
      </c>
      <c r="K266" s="205" t="s">
        <v>19</v>
      </c>
      <c r="L266" s="47"/>
      <c r="M266" s="210" t="s">
        <v>19</v>
      </c>
      <c r="N266" s="211" t="s">
        <v>43</v>
      </c>
      <c r="O266" s="87"/>
      <c r="P266" s="212">
        <f>O266*H266</f>
        <v>0</v>
      </c>
      <c r="Q266" s="212">
        <v>1.0000000000000001E-05</v>
      </c>
      <c r="R266" s="212">
        <f>Q266*H266</f>
        <v>0.00012000000000000002</v>
      </c>
      <c r="S266" s="212">
        <v>0</v>
      </c>
      <c r="T266" s="213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4" t="s">
        <v>229</v>
      </c>
      <c r="AT266" s="214" t="s">
        <v>139</v>
      </c>
      <c r="AU266" s="214" t="s">
        <v>145</v>
      </c>
      <c r="AY266" s="20" t="s">
        <v>136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20" t="s">
        <v>145</v>
      </c>
      <c r="BK266" s="215">
        <f>ROUND(I266*H266,2)</f>
        <v>0</v>
      </c>
      <c r="BL266" s="20" t="s">
        <v>229</v>
      </c>
      <c r="BM266" s="214" t="s">
        <v>471</v>
      </c>
    </row>
    <row r="267" s="13" customFormat="1">
      <c r="A267" s="13"/>
      <c r="B267" s="221"/>
      <c r="C267" s="222"/>
      <c r="D267" s="223" t="s">
        <v>149</v>
      </c>
      <c r="E267" s="224" t="s">
        <v>19</v>
      </c>
      <c r="F267" s="225" t="s">
        <v>8</v>
      </c>
      <c r="G267" s="222"/>
      <c r="H267" s="226">
        <v>12</v>
      </c>
      <c r="I267" s="227"/>
      <c r="J267" s="222"/>
      <c r="K267" s="222"/>
      <c r="L267" s="228"/>
      <c r="M267" s="229"/>
      <c r="N267" s="230"/>
      <c r="O267" s="230"/>
      <c r="P267" s="230"/>
      <c r="Q267" s="230"/>
      <c r="R267" s="230"/>
      <c r="S267" s="230"/>
      <c r="T267" s="23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2" t="s">
        <v>149</v>
      </c>
      <c r="AU267" s="232" t="s">
        <v>145</v>
      </c>
      <c r="AV267" s="13" t="s">
        <v>145</v>
      </c>
      <c r="AW267" s="13" t="s">
        <v>32</v>
      </c>
      <c r="AX267" s="13" t="s">
        <v>71</v>
      </c>
      <c r="AY267" s="232" t="s">
        <v>136</v>
      </c>
    </row>
    <row r="268" s="15" customFormat="1">
      <c r="A268" s="15"/>
      <c r="B268" s="244"/>
      <c r="C268" s="245"/>
      <c r="D268" s="223" t="s">
        <v>149</v>
      </c>
      <c r="E268" s="246" t="s">
        <v>19</v>
      </c>
      <c r="F268" s="247" t="s">
        <v>154</v>
      </c>
      <c r="G268" s="245"/>
      <c r="H268" s="248">
        <v>12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4" t="s">
        <v>149</v>
      </c>
      <c r="AU268" s="254" t="s">
        <v>145</v>
      </c>
      <c r="AV268" s="15" t="s">
        <v>144</v>
      </c>
      <c r="AW268" s="15" t="s">
        <v>32</v>
      </c>
      <c r="AX268" s="15" t="s">
        <v>79</v>
      </c>
      <c r="AY268" s="254" t="s">
        <v>136</v>
      </c>
    </row>
    <row r="269" s="2" customFormat="1" ht="24.15" customHeight="1">
      <c r="A269" s="41"/>
      <c r="B269" s="42"/>
      <c r="C269" s="203" t="s">
        <v>472</v>
      </c>
      <c r="D269" s="203" t="s">
        <v>139</v>
      </c>
      <c r="E269" s="204" t="s">
        <v>473</v>
      </c>
      <c r="F269" s="205" t="s">
        <v>474</v>
      </c>
      <c r="G269" s="206" t="s">
        <v>393</v>
      </c>
      <c r="H269" s="265"/>
      <c r="I269" s="208"/>
      <c r="J269" s="209">
        <f>ROUND(I269*H269,2)</f>
        <v>0</v>
      </c>
      <c r="K269" s="205" t="s">
        <v>143</v>
      </c>
      <c r="L269" s="47"/>
      <c r="M269" s="210" t="s">
        <v>19</v>
      </c>
      <c r="N269" s="211" t="s">
        <v>43</v>
      </c>
      <c r="O269" s="87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4" t="s">
        <v>229</v>
      </c>
      <c r="AT269" s="214" t="s">
        <v>139</v>
      </c>
      <c r="AU269" s="214" t="s">
        <v>145</v>
      </c>
      <c r="AY269" s="20" t="s">
        <v>136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20" t="s">
        <v>145</v>
      </c>
      <c r="BK269" s="215">
        <f>ROUND(I269*H269,2)</f>
        <v>0</v>
      </c>
      <c r="BL269" s="20" t="s">
        <v>229</v>
      </c>
      <c r="BM269" s="214" t="s">
        <v>475</v>
      </c>
    </row>
    <row r="270" s="2" customFormat="1">
      <c r="A270" s="41"/>
      <c r="B270" s="42"/>
      <c r="C270" s="43"/>
      <c r="D270" s="216" t="s">
        <v>147</v>
      </c>
      <c r="E270" s="43"/>
      <c r="F270" s="217" t="s">
        <v>476</v>
      </c>
      <c r="G270" s="43"/>
      <c r="H270" s="43"/>
      <c r="I270" s="218"/>
      <c r="J270" s="43"/>
      <c r="K270" s="43"/>
      <c r="L270" s="47"/>
      <c r="M270" s="219"/>
      <c r="N270" s="220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147</v>
      </c>
      <c r="AU270" s="20" t="s">
        <v>145</v>
      </c>
    </row>
    <row r="271" s="12" customFormat="1" ht="22.8" customHeight="1">
      <c r="A271" s="12"/>
      <c r="B271" s="187"/>
      <c r="C271" s="188"/>
      <c r="D271" s="189" t="s">
        <v>70</v>
      </c>
      <c r="E271" s="201" t="s">
        <v>477</v>
      </c>
      <c r="F271" s="201" t="s">
        <v>478</v>
      </c>
      <c r="G271" s="188"/>
      <c r="H271" s="188"/>
      <c r="I271" s="191"/>
      <c r="J271" s="202">
        <f>BK271</f>
        <v>0</v>
      </c>
      <c r="K271" s="188"/>
      <c r="L271" s="193"/>
      <c r="M271" s="194"/>
      <c r="N271" s="195"/>
      <c r="O271" s="195"/>
      <c r="P271" s="196">
        <f>SUM(P272:P285)</f>
        <v>0</v>
      </c>
      <c r="Q271" s="195"/>
      <c r="R271" s="196">
        <f>SUM(R272:R285)</f>
        <v>0.03024</v>
      </c>
      <c r="S271" s="195"/>
      <c r="T271" s="197">
        <f>SUM(T272:T285)</f>
        <v>0.22625000000000001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8" t="s">
        <v>145</v>
      </c>
      <c r="AT271" s="199" t="s">
        <v>70</v>
      </c>
      <c r="AU271" s="199" t="s">
        <v>79</v>
      </c>
      <c r="AY271" s="198" t="s">
        <v>136</v>
      </c>
      <c r="BK271" s="200">
        <f>SUM(BK272:BK285)</f>
        <v>0</v>
      </c>
    </row>
    <row r="272" s="2" customFormat="1" ht="16.5" customHeight="1">
      <c r="A272" s="41"/>
      <c r="B272" s="42"/>
      <c r="C272" s="203" t="s">
        <v>479</v>
      </c>
      <c r="D272" s="203" t="s">
        <v>139</v>
      </c>
      <c r="E272" s="204" t="s">
        <v>480</v>
      </c>
      <c r="F272" s="205" t="s">
        <v>481</v>
      </c>
      <c r="G272" s="206" t="s">
        <v>482</v>
      </c>
      <c r="H272" s="207">
        <v>1</v>
      </c>
      <c r="I272" s="208"/>
      <c r="J272" s="209">
        <f>ROUND(I272*H272,2)</f>
        <v>0</v>
      </c>
      <c r="K272" s="205" t="s">
        <v>19</v>
      </c>
      <c r="L272" s="47"/>
      <c r="M272" s="210" t="s">
        <v>19</v>
      </c>
      <c r="N272" s="211" t="s">
        <v>43</v>
      </c>
      <c r="O272" s="87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4" t="s">
        <v>229</v>
      </c>
      <c r="AT272" s="214" t="s">
        <v>139</v>
      </c>
      <c r="AU272" s="214" t="s">
        <v>145</v>
      </c>
      <c r="AY272" s="20" t="s">
        <v>136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20" t="s">
        <v>145</v>
      </c>
      <c r="BK272" s="215">
        <f>ROUND(I272*H272,2)</f>
        <v>0</v>
      </c>
      <c r="BL272" s="20" t="s">
        <v>229</v>
      </c>
      <c r="BM272" s="214" t="s">
        <v>483</v>
      </c>
    </row>
    <row r="273" s="2" customFormat="1" ht="16.5" customHeight="1">
      <c r="A273" s="41"/>
      <c r="B273" s="42"/>
      <c r="C273" s="203" t="s">
        <v>484</v>
      </c>
      <c r="D273" s="203" t="s">
        <v>139</v>
      </c>
      <c r="E273" s="204" t="s">
        <v>485</v>
      </c>
      <c r="F273" s="205" t="s">
        <v>486</v>
      </c>
      <c r="G273" s="206" t="s">
        <v>162</v>
      </c>
      <c r="H273" s="207">
        <v>14</v>
      </c>
      <c r="I273" s="208"/>
      <c r="J273" s="209">
        <f>ROUND(I273*H273,2)</f>
        <v>0</v>
      </c>
      <c r="K273" s="205" t="s">
        <v>143</v>
      </c>
      <c r="L273" s="47"/>
      <c r="M273" s="210" t="s">
        <v>19</v>
      </c>
      <c r="N273" s="211" t="s">
        <v>43</v>
      </c>
      <c r="O273" s="87"/>
      <c r="P273" s="212">
        <f>O273*H273</f>
        <v>0</v>
      </c>
      <c r="Q273" s="212">
        <v>0.00071000000000000002</v>
      </c>
      <c r="R273" s="212">
        <f>Q273*H273</f>
        <v>0.0099400000000000009</v>
      </c>
      <c r="S273" s="212">
        <v>0</v>
      </c>
      <c r="T273" s="213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4" t="s">
        <v>229</v>
      </c>
      <c r="AT273" s="214" t="s">
        <v>139</v>
      </c>
      <c r="AU273" s="214" t="s">
        <v>145</v>
      </c>
      <c r="AY273" s="20" t="s">
        <v>136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20" t="s">
        <v>145</v>
      </c>
      <c r="BK273" s="215">
        <f>ROUND(I273*H273,2)</f>
        <v>0</v>
      </c>
      <c r="BL273" s="20" t="s">
        <v>229</v>
      </c>
      <c r="BM273" s="214" t="s">
        <v>487</v>
      </c>
    </row>
    <row r="274" s="2" customFormat="1">
      <c r="A274" s="41"/>
      <c r="B274" s="42"/>
      <c r="C274" s="43"/>
      <c r="D274" s="216" t="s">
        <v>147</v>
      </c>
      <c r="E274" s="43"/>
      <c r="F274" s="217" t="s">
        <v>488</v>
      </c>
      <c r="G274" s="43"/>
      <c r="H274" s="43"/>
      <c r="I274" s="218"/>
      <c r="J274" s="43"/>
      <c r="K274" s="43"/>
      <c r="L274" s="47"/>
      <c r="M274" s="219"/>
      <c r="N274" s="220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147</v>
      </c>
      <c r="AU274" s="20" t="s">
        <v>145</v>
      </c>
    </row>
    <row r="275" s="2" customFormat="1" ht="21.75" customHeight="1">
      <c r="A275" s="41"/>
      <c r="B275" s="42"/>
      <c r="C275" s="203" t="s">
        <v>489</v>
      </c>
      <c r="D275" s="203" t="s">
        <v>139</v>
      </c>
      <c r="E275" s="204" t="s">
        <v>490</v>
      </c>
      <c r="F275" s="205" t="s">
        <v>491</v>
      </c>
      <c r="G275" s="206" t="s">
        <v>492</v>
      </c>
      <c r="H275" s="207">
        <v>1</v>
      </c>
      <c r="I275" s="208"/>
      <c r="J275" s="209">
        <f>ROUND(I275*H275,2)</f>
        <v>0</v>
      </c>
      <c r="K275" s="205" t="s">
        <v>143</v>
      </c>
      <c r="L275" s="47"/>
      <c r="M275" s="210" t="s">
        <v>19</v>
      </c>
      <c r="N275" s="211" t="s">
        <v>43</v>
      </c>
      <c r="O275" s="87"/>
      <c r="P275" s="212">
        <f>O275*H275</f>
        <v>0</v>
      </c>
      <c r="Q275" s="212">
        <v>0.00040000000000000002</v>
      </c>
      <c r="R275" s="212">
        <f>Q275*H275</f>
        <v>0.00040000000000000002</v>
      </c>
      <c r="S275" s="212">
        <v>0</v>
      </c>
      <c r="T275" s="213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4" t="s">
        <v>229</v>
      </c>
      <c r="AT275" s="214" t="s">
        <v>139</v>
      </c>
      <c r="AU275" s="214" t="s">
        <v>145</v>
      </c>
      <c r="AY275" s="20" t="s">
        <v>136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20" t="s">
        <v>145</v>
      </c>
      <c r="BK275" s="215">
        <f>ROUND(I275*H275,2)</f>
        <v>0</v>
      </c>
      <c r="BL275" s="20" t="s">
        <v>229</v>
      </c>
      <c r="BM275" s="214" t="s">
        <v>493</v>
      </c>
    </row>
    <row r="276" s="2" customFormat="1">
      <c r="A276" s="41"/>
      <c r="B276" s="42"/>
      <c r="C276" s="43"/>
      <c r="D276" s="216" t="s">
        <v>147</v>
      </c>
      <c r="E276" s="43"/>
      <c r="F276" s="217" t="s">
        <v>494</v>
      </c>
      <c r="G276" s="43"/>
      <c r="H276" s="43"/>
      <c r="I276" s="218"/>
      <c r="J276" s="43"/>
      <c r="K276" s="43"/>
      <c r="L276" s="47"/>
      <c r="M276" s="219"/>
      <c r="N276" s="220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147</v>
      </c>
      <c r="AU276" s="20" t="s">
        <v>145</v>
      </c>
    </row>
    <row r="277" s="2" customFormat="1" ht="21.75" customHeight="1">
      <c r="A277" s="41"/>
      <c r="B277" s="42"/>
      <c r="C277" s="203" t="s">
        <v>495</v>
      </c>
      <c r="D277" s="203" t="s">
        <v>139</v>
      </c>
      <c r="E277" s="204" t="s">
        <v>496</v>
      </c>
      <c r="F277" s="205" t="s">
        <v>497</v>
      </c>
      <c r="G277" s="206" t="s">
        <v>411</v>
      </c>
      <c r="H277" s="207">
        <v>1</v>
      </c>
      <c r="I277" s="208"/>
      <c r="J277" s="209">
        <f>ROUND(I277*H277,2)</f>
        <v>0</v>
      </c>
      <c r="K277" s="205" t="s">
        <v>143</v>
      </c>
      <c r="L277" s="47"/>
      <c r="M277" s="210" t="s">
        <v>19</v>
      </c>
      <c r="N277" s="211" t="s">
        <v>43</v>
      </c>
      <c r="O277" s="87"/>
      <c r="P277" s="212">
        <f>O277*H277</f>
        <v>0</v>
      </c>
      <c r="Q277" s="212">
        <v>0.00059000000000000003</v>
      </c>
      <c r="R277" s="212">
        <f>Q277*H277</f>
        <v>0.00059000000000000003</v>
      </c>
      <c r="S277" s="212">
        <v>0</v>
      </c>
      <c r="T277" s="213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4" t="s">
        <v>229</v>
      </c>
      <c r="AT277" s="214" t="s">
        <v>139</v>
      </c>
      <c r="AU277" s="214" t="s">
        <v>145</v>
      </c>
      <c r="AY277" s="20" t="s">
        <v>136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20" t="s">
        <v>145</v>
      </c>
      <c r="BK277" s="215">
        <f>ROUND(I277*H277,2)</f>
        <v>0</v>
      </c>
      <c r="BL277" s="20" t="s">
        <v>229</v>
      </c>
      <c r="BM277" s="214" t="s">
        <v>498</v>
      </c>
    </row>
    <row r="278" s="2" customFormat="1">
      <c r="A278" s="41"/>
      <c r="B278" s="42"/>
      <c r="C278" s="43"/>
      <c r="D278" s="216" t="s">
        <v>147</v>
      </c>
      <c r="E278" s="43"/>
      <c r="F278" s="217" t="s">
        <v>499</v>
      </c>
      <c r="G278" s="43"/>
      <c r="H278" s="43"/>
      <c r="I278" s="218"/>
      <c r="J278" s="43"/>
      <c r="K278" s="43"/>
      <c r="L278" s="47"/>
      <c r="M278" s="219"/>
      <c r="N278" s="220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147</v>
      </c>
      <c r="AU278" s="20" t="s">
        <v>145</v>
      </c>
    </row>
    <row r="279" s="2" customFormat="1" ht="16.5" customHeight="1">
      <c r="A279" s="41"/>
      <c r="B279" s="42"/>
      <c r="C279" s="203" t="s">
        <v>500</v>
      </c>
      <c r="D279" s="203" t="s">
        <v>139</v>
      </c>
      <c r="E279" s="204" t="s">
        <v>501</v>
      </c>
      <c r="F279" s="205" t="s">
        <v>502</v>
      </c>
      <c r="G279" s="206" t="s">
        <v>411</v>
      </c>
      <c r="H279" s="207">
        <v>1</v>
      </c>
      <c r="I279" s="208"/>
      <c r="J279" s="209">
        <f>ROUND(I279*H279,2)</f>
        <v>0</v>
      </c>
      <c r="K279" s="205" t="s">
        <v>143</v>
      </c>
      <c r="L279" s="47"/>
      <c r="M279" s="210" t="s">
        <v>19</v>
      </c>
      <c r="N279" s="211" t="s">
        <v>43</v>
      </c>
      <c r="O279" s="87"/>
      <c r="P279" s="212">
        <f>O279*H279</f>
        <v>0</v>
      </c>
      <c r="Q279" s="212">
        <v>0.00017000000000000001</v>
      </c>
      <c r="R279" s="212">
        <f>Q279*H279</f>
        <v>0.00017000000000000001</v>
      </c>
      <c r="S279" s="212">
        <v>0.22625000000000001</v>
      </c>
      <c r="T279" s="213">
        <f>S279*H279</f>
        <v>0.22625000000000001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4" t="s">
        <v>229</v>
      </c>
      <c r="AT279" s="214" t="s">
        <v>139</v>
      </c>
      <c r="AU279" s="214" t="s">
        <v>145</v>
      </c>
      <c r="AY279" s="20" t="s">
        <v>136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20" t="s">
        <v>145</v>
      </c>
      <c r="BK279" s="215">
        <f>ROUND(I279*H279,2)</f>
        <v>0</v>
      </c>
      <c r="BL279" s="20" t="s">
        <v>229</v>
      </c>
      <c r="BM279" s="214" t="s">
        <v>503</v>
      </c>
    </row>
    <row r="280" s="2" customFormat="1">
      <c r="A280" s="41"/>
      <c r="B280" s="42"/>
      <c r="C280" s="43"/>
      <c r="D280" s="216" t="s">
        <v>147</v>
      </c>
      <c r="E280" s="43"/>
      <c r="F280" s="217" t="s">
        <v>504</v>
      </c>
      <c r="G280" s="43"/>
      <c r="H280" s="43"/>
      <c r="I280" s="218"/>
      <c r="J280" s="43"/>
      <c r="K280" s="43"/>
      <c r="L280" s="47"/>
      <c r="M280" s="219"/>
      <c r="N280" s="220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147</v>
      </c>
      <c r="AU280" s="20" t="s">
        <v>145</v>
      </c>
    </row>
    <row r="281" s="2" customFormat="1" ht="16.5" customHeight="1">
      <c r="A281" s="41"/>
      <c r="B281" s="42"/>
      <c r="C281" s="203" t="s">
        <v>505</v>
      </c>
      <c r="D281" s="203" t="s">
        <v>139</v>
      </c>
      <c r="E281" s="204" t="s">
        <v>506</v>
      </c>
      <c r="F281" s="205" t="s">
        <v>507</v>
      </c>
      <c r="G281" s="206" t="s">
        <v>492</v>
      </c>
      <c r="H281" s="207">
        <v>1</v>
      </c>
      <c r="I281" s="208"/>
      <c r="J281" s="209">
        <f>ROUND(I281*H281,2)</f>
        <v>0</v>
      </c>
      <c r="K281" s="205" t="s">
        <v>143</v>
      </c>
      <c r="L281" s="47"/>
      <c r="M281" s="210" t="s">
        <v>19</v>
      </c>
      <c r="N281" s="211" t="s">
        <v>43</v>
      </c>
      <c r="O281" s="87"/>
      <c r="P281" s="212">
        <f>O281*H281</f>
        <v>0</v>
      </c>
      <c r="Q281" s="212">
        <v>0.0066400000000000001</v>
      </c>
      <c r="R281" s="212">
        <f>Q281*H281</f>
        <v>0.0066400000000000001</v>
      </c>
      <c r="S281" s="212">
        <v>0</v>
      </c>
      <c r="T281" s="213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4" t="s">
        <v>229</v>
      </c>
      <c r="AT281" s="214" t="s">
        <v>139</v>
      </c>
      <c r="AU281" s="214" t="s">
        <v>145</v>
      </c>
      <c r="AY281" s="20" t="s">
        <v>136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20" t="s">
        <v>145</v>
      </c>
      <c r="BK281" s="215">
        <f>ROUND(I281*H281,2)</f>
        <v>0</v>
      </c>
      <c r="BL281" s="20" t="s">
        <v>229</v>
      </c>
      <c r="BM281" s="214" t="s">
        <v>508</v>
      </c>
    </row>
    <row r="282" s="2" customFormat="1">
      <c r="A282" s="41"/>
      <c r="B282" s="42"/>
      <c r="C282" s="43"/>
      <c r="D282" s="216" t="s">
        <v>147</v>
      </c>
      <c r="E282" s="43"/>
      <c r="F282" s="217" t="s">
        <v>509</v>
      </c>
      <c r="G282" s="43"/>
      <c r="H282" s="43"/>
      <c r="I282" s="218"/>
      <c r="J282" s="43"/>
      <c r="K282" s="43"/>
      <c r="L282" s="47"/>
      <c r="M282" s="219"/>
      <c r="N282" s="220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147</v>
      </c>
      <c r="AU282" s="20" t="s">
        <v>145</v>
      </c>
    </row>
    <row r="283" s="2" customFormat="1" ht="16.5" customHeight="1">
      <c r="A283" s="41"/>
      <c r="B283" s="42"/>
      <c r="C283" s="255" t="s">
        <v>510</v>
      </c>
      <c r="D283" s="255" t="s">
        <v>385</v>
      </c>
      <c r="E283" s="256" t="s">
        <v>511</v>
      </c>
      <c r="F283" s="257" t="s">
        <v>512</v>
      </c>
      <c r="G283" s="258" t="s">
        <v>411</v>
      </c>
      <c r="H283" s="259">
        <v>1</v>
      </c>
      <c r="I283" s="260"/>
      <c r="J283" s="261">
        <f>ROUND(I283*H283,2)</f>
        <v>0</v>
      </c>
      <c r="K283" s="257" t="s">
        <v>143</v>
      </c>
      <c r="L283" s="262"/>
      <c r="M283" s="263" t="s">
        <v>19</v>
      </c>
      <c r="N283" s="264" t="s">
        <v>43</v>
      </c>
      <c r="O283" s="87"/>
      <c r="P283" s="212">
        <f>O283*H283</f>
        <v>0</v>
      </c>
      <c r="Q283" s="212">
        <v>0.012500000000000001</v>
      </c>
      <c r="R283" s="212">
        <f>Q283*H283</f>
        <v>0.012500000000000001</v>
      </c>
      <c r="S283" s="212">
        <v>0</v>
      </c>
      <c r="T283" s="213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4" t="s">
        <v>313</v>
      </c>
      <c r="AT283" s="214" t="s">
        <v>385</v>
      </c>
      <c r="AU283" s="214" t="s">
        <v>145</v>
      </c>
      <c r="AY283" s="20" t="s">
        <v>136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20" t="s">
        <v>145</v>
      </c>
      <c r="BK283" s="215">
        <f>ROUND(I283*H283,2)</f>
        <v>0</v>
      </c>
      <c r="BL283" s="20" t="s">
        <v>229</v>
      </c>
      <c r="BM283" s="214" t="s">
        <v>513</v>
      </c>
    </row>
    <row r="284" s="2" customFormat="1" ht="24.15" customHeight="1">
      <c r="A284" s="41"/>
      <c r="B284" s="42"/>
      <c r="C284" s="203" t="s">
        <v>514</v>
      </c>
      <c r="D284" s="203" t="s">
        <v>139</v>
      </c>
      <c r="E284" s="204" t="s">
        <v>515</v>
      </c>
      <c r="F284" s="205" t="s">
        <v>516</v>
      </c>
      <c r="G284" s="206" t="s">
        <v>393</v>
      </c>
      <c r="H284" s="265"/>
      <c r="I284" s="208"/>
      <c r="J284" s="209">
        <f>ROUND(I284*H284,2)</f>
        <v>0</v>
      </c>
      <c r="K284" s="205" t="s">
        <v>143</v>
      </c>
      <c r="L284" s="47"/>
      <c r="M284" s="210" t="s">
        <v>19</v>
      </c>
      <c r="N284" s="211" t="s">
        <v>43</v>
      </c>
      <c r="O284" s="87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4" t="s">
        <v>229</v>
      </c>
      <c r="AT284" s="214" t="s">
        <v>139</v>
      </c>
      <c r="AU284" s="214" t="s">
        <v>145</v>
      </c>
      <c r="AY284" s="20" t="s">
        <v>136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20" t="s">
        <v>145</v>
      </c>
      <c r="BK284" s="215">
        <f>ROUND(I284*H284,2)</f>
        <v>0</v>
      </c>
      <c r="BL284" s="20" t="s">
        <v>229</v>
      </c>
      <c r="BM284" s="214" t="s">
        <v>517</v>
      </c>
    </row>
    <row r="285" s="2" customFormat="1">
      <c r="A285" s="41"/>
      <c r="B285" s="42"/>
      <c r="C285" s="43"/>
      <c r="D285" s="216" t="s">
        <v>147</v>
      </c>
      <c r="E285" s="43"/>
      <c r="F285" s="217" t="s">
        <v>518</v>
      </c>
      <c r="G285" s="43"/>
      <c r="H285" s="43"/>
      <c r="I285" s="218"/>
      <c r="J285" s="43"/>
      <c r="K285" s="43"/>
      <c r="L285" s="47"/>
      <c r="M285" s="219"/>
      <c r="N285" s="220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147</v>
      </c>
      <c r="AU285" s="20" t="s">
        <v>145</v>
      </c>
    </row>
    <row r="286" s="12" customFormat="1" ht="22.8" customHeight="1">
      <c r="A286" s="12"/>
      <c r="B286" s="187"/>
      <c r="C286" s="188"/>
      <c r="D286" s="189" t="s">
        <v>70</v>
      </c>
      <c r="E286" s="201" t="s">
        <v>519</v>
      </c>
      <c r="F286" s="201" t="s">
        <v>520</v>
      </c>
      <c r="G286" s="188"/>
      <c r="H286" s="188"/>
      <c r="I286" s="191"/>
      <c r="J286" s="202">
        <f>BK286</f>
        <v>0</v>
      </c>
      <c r="K286" s="188"/>
      <c r="L286" s="193"/>
      <c r="M286" s="194"/>
      <c r="N286" s="195"/>
      <c r="O286" s="195"/>
      <c r="P286" s="196">
        <f>SUM(P287:P327)</f>
        <v>0</v>
      </c>
      <c r="Q286" s="195"/>
      <c r="R286" s="196">
        <f>SUM(R287:R327)</f>
        <v>0.17475000000000004</v>
      </c>
      <c r="S286" s="195"/>
      <c r="T286" s="197">
        <f>SUM(T287:T327)</f>
        <v>0.19916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98" t="s">
        <v>145</v>
      </c>
      <c r="AT286" s="199" t="s">
        <v>70</v>
      </c>
      <c r="AU286" s="199" t="s">
        <v>79</v>
      </c>
      <c r="AY286" s="198" t="s">
        <v>136</v>
      </c>
      <c r="BK286" s="200">
        <f>SUM(BK287:BK327)</f>
        <v>0</v>
      </c>
    </row>
    <row r="287" s="2" customFormat="1" ht="16.5" customHeight="1">
      <c r="A287" s="41"/>
      <c r="B287" s="42"/>
      <c r="C287" s="203" t="s">
        <v>521</v>
      </c>
      <c r="D287" s="203" t="s">
        <v>139</v>
      </c>
      <c r="E287" s="204" t="s">
        <v>522</v>
      </c>
      <c r="F287" s="205" t="s">
        <v>523</v>
      </c>
      <c r="G287" s="206" t="s">
        <v>492</v>
      </c>
      <c r="H287" s="207">
        <v>1</v>
      </c>
      <c r="I287" s="208"/>
      <c r="J287" s="209">
        <f>ROUND(I287*H287,2)</f>
        <v>0</v>
      </c>
      <c r="K287" s="205" t="s">
        <v>19</v>
      </c>
      <c r="L287" s="47"/>
      <c r="M287" s="210" t="s">
        <v>19</v>
      </c>
      <c r="N287" s="211" t="s">
        <v>43</v>
      </c>
      <c r="O287" s="87"/>
      <c r="P287" s="212">
        <f>O287*H287</f>
        <v>0</v>
      </c>
      <c r="Q287" s="212">
        <v>0</v>
      </c>
      <c r="R287" s="212">
        <f>Q287*H287</f>
        <v>0</v>
      </c>
      <c r="S287" s="212">
        <v>0.01933</v>
      </c>
      <c r="T287" s="213">
        <f>S287*H287</f>
        <v>0.01933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4" t="s">
        <v>229</v>
      </c>
      <c r="AT287" s="214" t="s">
        <v>139</v>
      </c>
      <c r="AU287" s="214" t="s">
        <v>145</v>
      </c>
      <c r="AY287" s="20" t="s">
        <v>136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20" t="s">
        <v>145</v>
      </c>
      <c r="BK287" s="215">
        <f>ROUND(I287*H287,2)</f>
        <v>0</v>
      </c>
      <c r="BL287" s="20" t="s">
        <v>229</v>
      </c>
      <c r="BM287" s="214" t="s">
        <v>524</v>
      </c>
    </row>
    <row r="288" s="2" customFormat="1" ht="16.5" customHeight="1">
      <c r="A288" s="41"/>
      <c r="B288" s="42"/>
      <c r="C288" s="203" t="s">
        <v>525</v>
      </c>
      <c r="D288" s="203" t="s">
        <v>139</v>
      </c>
      <c r="E288" s="204" t="s">
        <v>526</v>
      </c>
      <c r="F288" s="205" t="s">
        <v>527</v>
      </c>
      <c r="G288" s="206" t="s">
        <v>492</v>
      </c>
      <c r="H288" s="207">
        <v>1</v>
      </c>
      <c r="I288" s="208"/>
      <c r="J288" s="209">
        <f>ROUND(I288*H288,2)</f>
        <v>0</v>
      </c>
      <c r="K288" s="205" t="s">
        <v>19</v>
      </c>
      <c r="L288" s="47"/>
      <c r="M288" s="210" t="s">
        <v>19</v>
      </c>
      <c r="N288" s="211" t="s">
        <v>43</v>
      </c>
      <c r="O288" s="87"/>
      <c r="P288" s="212">
        <f>O288*H288</f>
        <v>0</v>
      </c>
      <c r="Q288" s="212">
        <v>0.0037599999999999999</v>
      </c>
      <c r="R288" s="212">
        <f>Q288*H288</f>
        <v>0.0037599999999999999</v>
      </c>
      <c r="S288" s="212">
        <v>0</v>
      </c>
      <c r="T288" s="213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4" t="s">
        <v>229</v>
      </c>
      <c r="AT288" s="214" t="s">
        <v>139</v>
      </c>
      <c r="AU288" s="214" t="s">
        <v>145</v>
      </c>
      <c r="AY288" s="20" t="s">
        <v>136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20" t="s">
        <v>145</v>
      </c>
      <c r="BK288" s="215">
        <f>ROUND(I288*H288,2)</f>
        <v>0</v>
      </c>
      <c r="BL288" s="20" t="s">
        <v>229</v>
      </c>
      <c r="BM288" s="214" t="s">
        <v>528</v>
      </c>
    </row>
    <row r="289" s="2" customFormat="1" ht="21.75" customHeight="1">
      <c r="A289" s="41"/>
      <c r="B289" s="42"/>
      <c r="C289" s="203" t="s">
        <v>529</v>
      </c>
      <c r="D289" s="203" t="s">
        <v>139</v>
      </c>
      <c r="E289" s="204" t="s">
        <v>530</v>
      </c>
      <c r="F289" s="205" t="s">
        <v>531</v>
      </c>
      <c r="G289" s="206" t="s">
        <v>492</v>
      </c>
      <c r="H289" s="207">
        <v>1</v>
      </c>
      <c r="I289" s="208"/>
      <c r="J289" s="209">
        <f>ROUND(I289*H289,2)</f>
        <v>0</v>
      </c>
      <c r="K289" s="205" t="s">
        <v>143</v>
      </c>
      <c r="L289" s="47"/>
      <c r="M289" s="210" t="s">
        <v>19</v>
      </c>
      <c r="N289" s="211" t="s">
        <v>43</v>
      </c>
      <c r="O289" s="87"/>
      <c r="P289" s="212">
        <f>O289*H289</f>
        <v>0</v>
      </c>
      <c r="Q289" s="212">
        <v>0.016969999999999999</v>
      </c>
      <c r="R289" s="212">
        <f>Q289*H289</f>
        <v>0.016969999999999999</v>
      </c>
      <c r="S289" s="212">
        <v>0</v>
      </c>
      <c r="T289" s="213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4" t="s">
        <v>229</v>
      </c>
      <c r="AT289" s="214" t="s">
        <v>139</v>
      </c>
      <c r="AU289" s="214" t="s">
        <v>145</v>
      </c>
      <c r="AY289" s="20" t="s">
        <v>136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20" t="s">
        <v>145</v>
      </c>
      <c r="BK289" s="215">
        <f>ROUND(I289*H289,2)</f>
        <v>0</v>
      </c>
      <c r="BL289" s="20" t="s">
        <v>229</v>
      </c>
      <c r="BM289" s="214" t="s">
        <v>532</v>
      </c>
    </row>
    <row r="290" s="2" customFormat="1">
      <c r="A290" s="41"/>
      <c r="B290" s="42"/>
      <c r="C290" s="43"/>
      <c r="D290" s="216" t="s">
        <v>147</v>
      </c>
      <c r="E290" s="43"/>
      <c r="F290" s="217" t="s">
        <v>533</v>
      </c>
      <c r="G290" s="43"/>
      <c r="H290" s="43"/>
      <c r="I290" s="218"/>
      <c r="J290" s="43"/>
      <c r="K290" s="43"/>
      <c r="L290" s="47"/>
      <c r="M290" s="219"/>
      <c r="N290" s="220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147</v>
      </c>
      <c r="AU290" s="20" t="s">
        <v>145</v>
      </c>
    </row>
    <row r="291" s="2" customFormat="1" ht="16.5" customHeight="1">
      <c r="A291" s="41"/>
      <c r="B291" s="42"/>
      <c r="C291" s="255" t="s">
        <v>534</v>
      </c>
      <c r="D291" s="255" t="s">
        <v>385</v>
      </c>
      <c r="E291" s="256" t="s">
        <v>535</v>
      </c>
      <c r="F291" s="257" t="s">
        <v>536</v>
      </c>
      <c r="G291" s="258" t="s">
        <v>411</v>
      </c>
      <c r="H291" s="259">
        <v>1</v>
      </c>
      <c r="I291" s="260"/>
      <c r="J291" s="261">
        <f>ROUND(I291*H291,2)</f>
        <v>0</v>
      </c>
      <c r="K291" s="257" t="s">
        <v>143</v>
      </c>
      <c r="L291" s="262"/>
      <c r="M291" s="263" t="s">
        <v>19</v>
      </c>
      <c r="N291" s="264" t="s">
        <v>43</v>
      </c>
      <c r="O291" s="87"/>
      <c r="P291" s="212">
        <f>O291*H291</f>
        <v>0</v>
      </c>
      <c r="Q291" s="212">
        <v>0.00125</v>
      </c>
      <c r="R291" s="212">
        <f>Q291*H291</f>
        <v>0.00125</v>
      </c>
      <c r="S291" s="212">
        <v>0</v>
      </c>
      <c r="T291" s="213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4" t="s">
        <v>313</v>
      </c>
      <c r="AT291" s="214" t="s">
        <v>385</v>
      </c>
      <c r="AU291" s="214" t="s">
        <v>145</v>
      </c>
      <c r="AY291" s="20" t="s">
        <v>136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20" t="s">
        <v>145</v>
      </c>
      <c r="BK291" s="215">
        <f>ROUND(I291*H291,2)</f>
        <v>0</v>
      </c>
      <c r="BL291" s="20" t="s">
        <v>229</v>
      </c>
      <c r="BM291" s="214" t="s">
        <v>537</v>
      </c>
    </row>
    <row r="292" s="2" customFormat="1" ht="16.5" customHeight="1">
      <c r="A292" s="41"/>
      <c r="B292" s="42"/>
      <c r="C292" s="203" t="s">
        <v>538</v>
      </c>
      <c r="D292" s="203" t="s">
        <v>139</v>
      </c>
      <c r="E292" s="204" t="s">
        <v>539</v>
      </c>
      <c r="F292" s="205" t="s">
        <v>540</v>
      </c>
      <c r="G292" s="206" t="s">
        <v>492</v>
      </c>
      <c r="H292" s="207">
        <v>1</v>
      </c>
      <c r="I292" s="208"/>
      <c r="J292" s="209">
        <f>ROUND(I292*H292,2)</f>
        <v>0</v>
      </c>
      <c r="K292" s="205" t="s">
        <v>19</v>
      </c>
      <c r="L292" s="47"/>
      <c r="M292" s="210" t="s">
        <v>19</v>
      </c>
      <c r="N292" s="211" t="s">
        <v>43</v>
      </c>
      <c r="O292" s="87"/>
      <c r="P292" s="212">
        <f>O292*H292</f>
        <v>0</v>
      </c>
      <c r="Q292" s="212">
        <v>0</v>
      </c>
      <c r="R292" s="212">
        <f>Q292*H292</f>
        <v>0</v>
      </c>
      <c r="S292" s="212">
        <v>0.019460000000000002</v>
      </c>
      <c r="T292" s="213">
        <f>S292*H292</f>
        <v>0.019460000000000002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4" t="s">
        <v>229</v>
      </c>
      <c r="AT292" s="214" t="s">
        <v>139</v>
      </c>
      <c r="AU292" s="214" t="s">
        <v>145</v>
      </c>
      <c r="AY292" s="20" t="s">
        <v>136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20" t="s">
        <v>145</v>
      </c>
      <c r="BK292" s="215">
        <f>ROUND(I292*H292,2)</f>
        <v>0</v>
      </c>
      <c r="BL292" s="20" t="s">
        <v>229</v>
      </c>
      <c r="BM292" s="214" t="s">
        <v>541</v>
      </c>
    </row>
    <row r="293" s="2" customFormat="1" ht="24.15" customHeight="1">
      <c r="A293" s="41"/>
      <c r="B293" s="42"/>
      <c r="C293" s="203" t="s">
        <v>542</v>
      </c>
      <c r="D293" s="203" t="s">
        <v>139</v>
      </c>
      <c r="E293" s="204" t="s">
        <v>543</v>
      </c>
      <c r="F293" s="205" t="s">
        <v>544</v>
      </c>
      <c r="G293" s="206" t="s">
        <v>492</v>
      </c>
      <c r="H293" s="207">
        <v>1</v>
      </c>
      <c r="I293" s="208"/>
      <c r="J293" s="209">
        <f>ROUND(I293*H293,2)</f>
        <v>0</v>
      </c>
      <c r="K293" s="205" t="s">
        <v>143</v>
      </c>
      <c r="L293" s="47"/>
      <c r="M293" s="210" t="s">
        <v>19</v>
      </c>
      <c r="N293" s="211" t="s">
        <v>43</v>
      </c>
      <c r="O293" s="87"/>
      <c r="P293" s="212">
        <f>O293*H293</f>
        <v>0</v>
      </c>
      <c r="Q293" s="212">
        <v>0.01197</v>
      </c>
      <c r="R293" s="212">
        <f>Q293*H293</f>
        <v>0.01197</v>
      </c>
      <c r="S293" s="212">
        <v>0</v>
      </c>
      <c r="T293" s="213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4" t="s">
        <v>229</v>
      </c>
      <c r="AT293" s="214" t="s">
        <v>139</v>
      </c>
      <c r="AU293" s="214" t="s">
        <v>145</v>
      </c>
      <c r="AY293" s="20" t="s">
        <v>136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20" t="s">
        <v>145</v>
      </c>
      <c r="BK293" s="215">
        <f>ROUND(I293*H293,2)</f>
        <v>0</v>
      </c>
      <c r="BL293" s="20" t="s">
        <v>229</v>
      </c>
      <c r="BM293" s="214" t="s">
        <v>545</v>
      </c>
    </row>
    <row r="294" s="2" customFormat="1">
      <c r="A294" s="41"/>
      <c r="B294" s="42"/>
      <c r="C294" s="43"/>
      <c r="D294" s="216" t="s">
        <v>147</v>
      </c>
      <c r="E294" s="43"/>
      <c r="F294" s="217" t="s">
        <v>546</v>
      </c>
      <c r="G294" s="43"/>
      <c r="H294" s="43"/>
      <c r="I294" s="218"/>
      <c r="J294" s="43"/>
      <c r="K294" s="43"/>
      <c r="L294" s="47"/>
      <c r="M294" s="219"/>
      <c r="N294" s="220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147</v>
      </c>
      <c r="AU294" s="20" t="s">
        <v>145</v>
      </c>
    </row>
    <row r="295" s="2" customFormat="1" ht="16.5" customHeight="1">
      <c r="A295" s="41"/>
      <c r="B295" s="42"/>
      <c r="C295" s="203" t="s">
        <v>547</v>
      </c>
      <c r="D295" s="203" t="s">
        <v>139</v>
      </c>
      <c r="E295" s="204" t="s">
        <v>548</v>
      </c>
      <c r="F295" s="205" t="s">
        <v>549</v>
      </c>
      <c r="G295" s="206" t="s">
        <v>411</v>
      </c>
      <c r="H295" s="207">
        <v>1</v>
      </c>
      <c r="I295" s="208"/>
      <c r="J295" s="209">
        <f>ROUND(I295*H295,2)</f>
        <v>0</v>
      </c>
      <c r="K295" s="205" t="s">
        <v>143</v>
      </c>
      <c r="L295" s="47"/>
      <c r="M295" s="210" t="s">
        <v>19</v>
      </c>
      <c r="N295" s="211" t="s">
        <v>43</v>
      </c>
      <c r="O295" s="87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4" t="s">
        <v>229</v>
      </c>
      <c r="AT295" s="214" t="s">
        <v>139</v>
      </c>
      <c r="AU295" s="214" t="s">
        <v>145</v>
      </c>
      <c r="AY295" s="20" t="s">
        <v>136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20" t="s">
        <v>145</v>
      </c>
      <c r="BK295" s="215">
        <f>ROUND(I295*H295,2)</f>
        <v>0</v>
      </c>
      <c r="BL295" s="20" t="s">
        <v>229</v>
      </c>
      <c r="BM295" s="214" t="s">
        <v>550</v>
      </c>
    </row>
    <row r="296" s="2" customFormat="1">
      <c r="A296" s="41"/>
      <c r="B296" s="42"/>
      <c r="C296" s="43"/>
      <c r="D296" s="216" t="s">
        <v>147</v>
      </c>
      <c r="E296" s="43"/>
      <c r="F296" s="217" t="s">
        <v>551</v>
      </c>
      <c r="G296" s="43"/>
      <c r="H296" s="43"/>
      <c r="I296" s="218"/>
      <c r="J296" s="43"/>
      <c r="K296" s="43"/>
      <c r="L296" s="47"/>
      <c r="M296" s="219"/>
      <c r="N296" s="220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147</v>
      </c>
      <c r="AU296" s="20" t="s">
        <v>145</v>
      </c>
    </row>
    <row r="297" s="2" customFormat="1" ht="16.5" customHeight="1">
      <c r="A297" s="41"/>
      <c r="B297" s="42"/>
      <c r="C297" s="203" t="s">
        <v>552</v>
      </c>
      <c r="D297" s="203" t="s">
        <v>139</v>
      </c>
      <c r="E297" s="204" t="s">
        <v>553</v>
      </c>
      <c r="F297" s="205" t="s">
        <v>554</v>
      </c>
      <c r="G297" s="206" t="s">
        <v>492</v>
      </c>
      <c r="H297" s="207">
        <v>1</v>
      </c>
      <c r="I297" s="208"/>
      <c r="J297" s="209">
        <f>ROUND(I297*H297,2)</f>
        <v>0</v>
      </c>
      <c r="K297" s="205" t="s">
        <v>143</v>
      </c>
      <c r="L297" s="47"/>
      <c r="M297" s="210" t="s">
        <v>19</v>
      </c>
      <c r="N297" s="211" t="s">
        <v>43</v>
      </c>
      <c r="O297" s="87"/>
      <c r="P297" s="212">
        <f>O297*H297</f>
        <v>0</v>
      </c>
      <c r="Q297" s="212">
        <v>0.0218</v>
      </c>
      <c r="R297" s="212">
        <f>Q297*H297</f>
        <v>0.0218</v>
      </c>
      <c r="S297" s="212">
        <v>0</v>
      </c>
      <c r="T297" s="213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4" t="s">
        <v>229</v>
      </c>
      <c r="AT297" s="214" t="s">
        <v>139</v>
      </c>
      <c r="AU297" s="214" t="s">
        <v>145</v>
      </c>
      <c r="AY297" s="20" t="s">
        <v>136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20" t="s">
        <v>145</v>
      </c>
      <c r="BK297" s="215">
        <f>ROUND(I297*H297,2)</f>
        <v>0</v>
      </c>
      <c r="BL297" s="20" t="s">
        <v>229</v>
      </c>
      <c r="BM297" s="214" t="s">
        <v>555</v>
      </c>
    </row>
    <row r="298" s="2" customFormat="1">
      <c r="A298" s="41"/>
      <c r="B298" s="42"/>
      <c r="C298" s="43"/>
      <c r="D298" s="216" t="s">
        <v>147</v>
      </c>
      <c r="E298" s="43"/>
      <c r="F298" s="217" t="s">
        <v>556</v>
      </c>
      <c r="G298" s="43"/>
      <c r="H298" s="43"/>
      <c r="I298" s="218"/>
      <c r="J298" s="43"/>
      <c r="K298" s="43"/>
      <c r="L298" s="47"/>
      <c r="M298" s="219"/>
      <c r="N298" s="220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147</v>
      </c>
      <c r="AU298" s="20" t="s">
        <v>145</v>
      </c>
    </row>
    <row r="299" s="2" customFormat="1" ht="24.15" customHeight="1">
      <c r="A299" s="41"/>
      <c r="B299" s="42"/>
      <c r="C299" s="203" t="s">
        <v>557</v>
      </c>
      <c r="D299" s="203" t="s">
        <v>139</v>
      </c>
      <c r="E299" s="204" t="s">
        <v>558</v>
      </c>
      <c r="F299" s="205" t="s">
        <v>559</v>
      </c>
      <c r="G299" s="206" t="s">
        <v>492</v>
      </c>
      <c r="H299" s="207">
        <v>1</v>
      </c>
      <c r="I299" s="208"/>
      <c r="J299" s="209">
        <f>ROUND(I299*H299,2)</f>
        <v>0</v>
      </c>
      <c r="K299" s="205" t="s">
        <v>143</v>
      </c>
      <c r="L299" s="47"/>
      <c r="M299" s="210" t="s">
        <v>19</v>
      </c>
      <c r="N299" s="211" t="s">
        <v>43</v>
      </c>
      <c r="O299" s="87"/>
      <c r="P299" s="212">
        <f>O299*H299</f>
        <v>0</v>
      </c>
      <c r="Q299" s="212">
        <v>0.042389999999999997</v>
      </c>
      <c r="R299" s="212">
        <f>Q299*H299</f>
        <v>0.042389999999999997</v>
      </c>
      <c r="S299" s="212">
        <v>0</v>
      </c>
      <c r="T299" s="213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4" t="s">
        <v>229</v>
      </c>
      <c r="AT299" s="214" t="s">
        <v>139</v>
      </c>
      <c r="AU299" s="214" t="s">
        <v>145</v>
      </c>
      <c r="AY299" s="20" t="s">
        <v>136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20" t="s">
        <v>145</v>
      </c>
      <c r="BK299" s="215">
        <f>ROUND(I299*H299,2)</f>
        <v>0</v>
      </c>
      <c r="BL299" s="20" t="s">
        <v>229</v>
      </c>
      <c r="BM299" s="214" t="s">
        <v>560</v>
      </c>
    </row>
    <row r="300" s="2" customFormat="1">
      <c r="A300" s="41"/>
      <c r="B300" s="42"/>
      <c r="C300" s="43"/>
      <c r="D300" s="216" t="s">
        <v>147</v>
      </c>
      <c r="E300" s="43"/>
      <c r="F300" s="217" t="s">
        <v>561</v>
      </c>
      <c r="G300" s="43"/>
      <c r="H300" s="43"/>
      <c r="I300" s="218"/>
      <c r="J300" s="43"/>
      <c r="K300" s="43"/>
      <c r="L300" s="47"/>
      <c r="M300" s="219"/>
      <c r="N300" s="220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147</v>
      </c>
      <c r="AU300" s="20" t="s">
        <v>145</v>
      </c>
    </row>
    <row r="301" s="2" customFormat="1" ht="16.5" customHeight="1">
      <c r="A301" s="41"/>
      <c r="B301" s="42"/>
      <c r="C301" s="203" t="s">
        <v>562</v>
      </c>
      <c r="D301" s="203" t="s">
        <v>139</v>
      </c>
      <c r="E301" s="204" t="s">
        <v>563</v>
      </c>
      <c r="F301" s="205" t="s">
        <v>564</v>
      </c>
      <c r="G301" s="206" t="s">
        <v>492</v>
      </c>
      <c r="H301" s="207">
        <v>1</v>
      </c>
      <c r="I301" s="208"/>
      <c r="J301" s="209">
        <f>ROUND(I301*H301,2)</f>
        <v>0</v>
      </c>
      <c r="K301" s="205" t="s">
        <v>19</v>
      </c>
      <c r="L301" s="47"/>
      <c r="M301" s="210" t="s">
        <v>19</v>
      </c>
      <c r="N301" s="211" t="s">
        <v>43</v>
      </c>
      <c r="O301" s="87"/>
      <c r="P301" s="212">
        <f>O301*H301</f>
        <v>0</v>
      </c>
      <c r="Q301" s="212">
        <v>0.00042999999999999999</v>
      </c>
      <c r="R301" s="212">
        <f>Q301*H301</f>
        <v>0.00042999999999999999</v>
      </c>
      <c r="S301" s="212">
        <v>0</v>
      </c>
      <c r="T301" s="213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4" t="s">
        <v>229</v>
      </c>
      <c r="AT301" s="214" t="s">
        <v>139</v>
      </c>
      <c r="AU301" s="214" t="s">
        <v>145</v>
      </c>
      <c r="AY301" s="20" t="s">
        <v>136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20" t="s">
        <v>145</v>
      </c>
      <c r="BK301" s="215">
        <f>ROUND(I301*H301,2)</f>
        <v>0</v>
      </c>
      <c r="BL301" s="20" t="s">
        <v>229</v>
      </c>
      <c r="BM301" s="214" t="s">
        <v>565</v>
      </c>
    </row>
    <row r="302" s="2" customFormat="1" ht="16.5" customHeight="1">
      <c r="A302" s="41"/>
      <c r="B302" s="42"/>
      <c r="C302" s="255" t="s">
        <v>566</v>
      </c>
      <c r="D302" s="255" t="s">
        <v>385</v>
      </c>
      <c r="E302" s="256" t="s">
        <v>567</v>
      </c>
      <c r="F302" s="257" t="s">
        <v>568</v>
      </c>
      <c r="G302" s="258" t="s">
        <v>411</v>
      </c>
      <c r="H302" s="259">
        <v>1</v>
      </c>
      <c r="I302" s="260"/>
      <c r="J302" s="261">
        <f>ROUND(I302*H302,2)</f>
        <v>0</v>
      </c>
      <c r="K302" s="257" t="s">
        <v>19</v>
      </c>
      <c r="L302" s="262"/>
      <c r="M302" s="263" t="s">
        <v>19</v>
      </c>
      <c r="N302" s="264" t="s">
        <v>43</v>
      </c>
      <c r="O302" s="87"/>
      <c r="P302" s="212">
        <f>O302*H302</f>
        <v>0</v>
      </c>
      <c r="Q302" s="212">
        <v>0.0044999999999999997</v>
      </c>
      <c r="R302" s="212">
        <f>Q302*H302</f>
        <v>0.0044999999999999997</v>
      </c>
      <c r="S302" s="212">
        <v>0</v>
      </c>
      <c r="T302" s="213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4" t="s">
        <v>313</v>
      </c>
      <c r="AT302" s="214" t="s">
        <v>385</v>
      </c>
      <c r="AU302" s="214" t="s">
        <v>145</v>
      </c>
      <c r="AY302" s="20" t="s">
        <v>136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0" t="s">
        <v>145</v>
      </c>
      <c r="BK302" s="215">
        <f>ROUND(I302*H302,2)</f>
        <v>0</v>
      </c>
      <c r="BL302" s="20" t="s">
        <v>229</v>
      </c>
      <c r="BM302" s="214" t="s">
        <v>569</v>
      </c>
    </row>
    <row r="303" s="2" customFormat="1" ht="16.5" customHeight="1">
      <c r="A303" s="41"/>
      <c r="B303" s="42"/>
      <c r="C303" s="203" t="s">
        <v>570</v>
      </c>
      <c r="D303" s="203" t="s">
        <v>139</v>
      </c>
      <c r="E303" s="204" t="s">
        <v>571</v>
      </c>
      <c r="F303" s="205" t="s">
        <v>572</v>
      </c>
      <c r="G303" s="206" t="s">
        <v>492</v>
      </c>
      <c r="H303" s="207">
        <v>1</v>
      </c>
      <c r="I303" s="208"/>
      <c r="J303" s="209">
        <f>ROUND(I303*H303,2)</f>
        <v>0</v>
      </c>
      <c r="K303" s="205" t="s">
        <v>143</v>
      </c>
      <c r="L303" s="47"/>
      <c r="M303" s="210" t="s">
        <v>19</v>
      </c>
      <c r="N303" s="211" t="s">
        <v>43</v>
      </c>
      <c r="O303" s="87"/>
      <c r="P303" s="212">
        <f>O303*H303</f>
        <v>0</v>
      </c>
      <c r="Q303" s="212">
        <v>0</v>
      </c>
      <c r="R303" s="212">
        <f>Q303*H303</f>
        <v>0</v>
      </c>
      <c r="S303" s="212">
        <v>0.155</v>
      </c>
      <c r="T303" s="213">
        <f>S303*H303</f>
        <v>0.155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4" t="s">
        <v>229</v>
      </c>
      <c r="AT303" s="214" t="s">
        <v>139</v>
      </c>
      <c r="AU303" s="214" t="s">
        <v>145</v>
      </c>
      <c r="AY303" s="20" t="s">
        <v>136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20" t="s">
        <v>145</v>
      </c>
      <c r="BK303" s="215">
        <f>ROUND(I303*H303,2)</f>
        <v>0</v>
      </c>
      <c r="BL303" s="20" t="s">
        <v>229</v>
      </c>
      <c r="BM303" s="214" t="s">
        <v>573</v>
      </c>
    </row>
    <row r="304" s="2" customFormat="1">
      <c r="A304" s="41"/>
      <c r="B304" s="42"/>
      <c r="C304" s="43"/>
      <c r="D304" s="216" t="s">
        <v>147</v>
      </c>
      <c r="E304" s="43"/>
      <c r="F304" s="217" t="s">
        <v>574</v>
      </c>
      <c r="G304" s="43"/>
      <c r="H304" s="43"/>
      <c r="I304" s="218"/>
      <c r="J304" s="43"/>
      <c r="K304" s="43"/>
      <c r="L304" s="47"/>
      <c r="M304" s="219"/>
      <c r="N304" s="220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147</v>
      </c>
      <c r="AU304" s="20" t="s">
        <v>145</v>
      </c>
    </row>
    <row r="305" s="2" customFormat="1" ht="24.15" customHeight="1">
      <c r="A305" s="41"/>
      <c r="B305" s="42"/>
      <c r="C305" s="203" t="s">
        <v>575</v>
      </c>
      <c r="D305" s="203" t="s">
        <v>139</v>
      </c>
      <c r="E305" s="204" t="s">
        <v>576</v>
      </c>
      <c r="F305" s="205" t="s">
        <v>577</v>
      </c>
      <c r="G305" s="206" t="s">
        <v>492</v>
      </c>
      <c r="H305" s="207">
        <v>1</v>
      </c>
      <c r="I305" s="208"/>
      <c r="J305" s="209">
        <f>ROUND(I305*H305,2)</f>
        <v>0</v>
      </c>
      <c r="K305" s="205" t="s">
        <v>143</v>
      </c>
      <c r="L305" s="47"/>
      <c r="M305" s="210" t="s">
        <v>19</v>
      </c>
      <c r="N305" s="211" t="s">
        <v>43</v>
      </c>
      <c r="O305" s="87"/>
      <c r="P305" s="212">
        <f>O305*H305</f>
        <v>0</v>
      </c>
      <c r="Q305" s="212">
        <v>0.05534</v>
      </c>
      <c r="R305" s="212">
        <f>Q305*H305</f>
        <v>0.05534</v>
      </c>
      <c r="S305" s="212">
        <v>0</v>
      </c>
      <c r="T305" s="213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4" t="s">
        <v>229</v>
      </c>
      <c r="AT305" s="214" t="s">
        <v>139</v>
      </c>
      <c r="AU305" s="214" t="s">
        <v>145</v>
      </c>
      <c r="AY305" s="20" t="s">
        <v>136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20" t="s">
        <v>145</v>
      </c>
      <c r="BK305" s="215">
        <f>ROUND(I305*H305,2)</f>
        <v>0</v>
      </c>
      <c r="BL305" s="20" t="s">
        <v>229</v>
      </c>
      <c r="BM305" s="214" t="s">
        <v>578</v>
      </c>
    </row>
    <row r="306" s="2" customFormat="1">
      <c r="A306" s="41"/>
      <c r="B306" s="42"/>
      <c r="C306" s="43"/>
      <c r="D306" s="216" t="s">
        <v>147</v>
      </c>
      <c r="E306" s="43"/>
      <c r="F306" s="217" t="s">
        <v>579</v>
      </c>
      <c r="G306" s="43"/>
      <c r="H306" s="43"/>
      <c r="I306" s="218"/>
      <c r="J306" s="43"/>
      <c r="K306" s="43"/>
      <c r="L306" s="47"/>
      <c r="M306" s="219"/>
      <c r="N306" s="220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147</v>
      </c>
      <c r="AU306" s="20" t="s">
        <v>145</v>
      </c>
    </row>
    <row r="307" s="2" customFormat="1" ht="16.5" customHeight="1">
      <c r="A307" s="41"/>
      <c r="B307" s="42"/>
      <c r="C307" s="203" t="s">
        <v>580</v>
      </c>
      <c r="D307" s="203" t="s">
        <v>139</v>
      </c>
      <c r="E307" s="204" t="s">
        <v>581</v>
      </c>
      <c r="F307" s="205" t="s">
        <v>582</v>
      </c>
      <c r="G307" s="206" t="s">
        <v>492</v>
      </c>
      <c r="H307" s="207">
        <v>7</v>
      </c>
      <c r="I307" s="208"/>
      <c r="J307" s="209">
        <f>ROUND(I307*H307,2)</f>
        <v>0</v>
      </c>
      <c r="K307" s="205" t="s">
        <v>19</v>
      </c>
      <c r="L307" s="47"/>
      <c r="M307" s="210" t="s">
        <v>19</v>
      </c>
      <c r="N307" s="211" t="s">
        <v>43</v>
      </c>
      <c r="O307" s="87"/>
      <c r="P307" s="212">
        <f>O307*H307</f>
        <v>0</v>
      </c>
      <c r="Q307" s="212">
        <v>0.00012999999999999999</v>
      </c>
      <c r="R307" s="212">
        <f>Q307*H307</f>
        <v>0.00090999999999999989</v>
      </c>
      <c r="S307" s="212">
        <v>0</v>
      </c>
      <c r="T307" s="213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4" t="s">
        <v>229</v>
      </c>
      <c r="AT307" s="214" t="s">
        <v>139</v>
      </c>
      <c r="AU307" s="214" t="s">
        <v>145</v>
      </c>
      <c r="AY307" s="20" t="s">
        <v>136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20" t="s">
        <v>145</v>
      </c>
      <c r="BK307" s="215">
        <f>ROUND(I307*H307,2)</f>
        <v>0</v>
      </c>
      <c r="BL307" s="20" t="s">
        <v>229</v>
      </c>
      <c r="BM307" s="214" t="s">
        <v>583</v>
      </c>
    </row>
    <row r="308" s="2" customFormat="1" ht="16.5" customHeight="1">
      <c r="A308" s="41"/>
      <c r="B308" s="42"/>
      <c r="C308" s="255" t="s">
        <v>584</v>
      </c>
      <c r="D308" s="255" t="s">
        <v>385</v>
      </c>
      <c r="E308" s="256" t="s">
        <v>585</v>
      </c>
      <c r="F308" s="257" t="s">
        <v>586</v>
      </c>
      <c r="G308" s="258" t="s">
        <v>411</v>
      </c>
      <c r="H308" s="259">
        <v>7</v>
      </c>
      <c r="I308" s="260"/>
      <c r="J308" s="261">
        <f>ROUND(I308*H308,2)</f>
        <v>0</v>
      </c>
      <c r="K308" s="257" t="s">
        <v>19</v>
      </c>
      <c r="L308" s="262"/>
      <c r="M308" s="263" t="s">
        <v>19</v>
      </c>
      <c r="N308" s="264" t="s">
        <v>43</v>
      </c>
      <c r="O308" s="87"/>
      <c r="P308" s="212">
        <f>O308*H308</f>
        <v>0</v>
      </c>
      <c r="Q308" s="212">
        <v>0.001</v>
      </c>
      <c r="R308" s="212">
        <f>Q308*H308</f>
        <v>0.0070000000000000001</v>
      </c>
      <c r="S308" s="212">
        <v>0</v>
      </c>
      <c r="T308" s="213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4" t="s">
        <v>313</v>
      </c>
      <c r="AT308" s="214" t="s">
        <v>385</v>
      </c>
      <c r="AU308" s="214" t="s">
        <v>145</v>
      </c>
      <c r="AY308" s="20" t="s">
        <v>136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0" t="s">
        <v>145</v>
      </c>
      <c r="BK308" s="215">
        <f>ROUND(I308*H308,2)</f>
        <v>0</v>
      </c>
      <c r="BL308" s="20" t="s">
        <v>229</v>
      </c>
      <c r="BM308" s="214" t="s">
        <v>587</v>
      </c>
    </row>
    <row r="309" s="2" customFormat="1" ht="16.5" customHeight="1">
      <c r="A309" s="41"/>
      <c r="B309" s="42"/>
      <c r="C309" s="203" t="s">
        <v>588</v>
      </c>
      <c r="D309" s="203" t="s">
        <v>139</v>
      </c>
      <c r="E309" s="204" t="s">
        <v>589</v>
      </c>
      <c r="F309" s="205" t="s">
        <v>590</v>
      </c>
      <c r="G309" s="206" t="s">
        <v>492</v>
      </c>
      <c r="H309" s="207">
        <v>2</v>
      </c>
      <c r="I309" s="208"/>
      <c r="J309" s="209">
        <f>ROUND(I309*H309,2)</f>
        <v>0</v>
      </c>
      <c r="K309" s="205" t="s">
        <v>143</v>
      </c>
      <c r="L309" s="47"/>
      <c r="M309" s="210" t="s">
        <v>19</v>
      </c>
      <c r="N309" s="211" t="s">
        <v>43</v>
      </c>
      <c r="O309" s="87"/>
      <c r="P309" s="212">
        <f>O309*H309</f>
        <v>0</v>
      </c>
      <c r="Q309" s="212">
        <v>0</v>
      </c>
      <c r="R309" s="212">
        <f>Q309*H309</f>
        <v>0</v>
      </c>
      <c r="S309" s="212">
        <v>0.00156</v>
      </c>
      <c r="T309" s="213">
        <f>S309*H309</f>
        <v>0.0031199999999999999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4" t="s">
        <v>229</v>
      </c>
      <c r="AT309" s="214" t="s">
        <v>139</v>
      </c>
      <c r="AU309" s="214" t="s">
        <v>145</v>
      </c>
      <c r="AY309" s="20" t="s">
        <v>136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20" t="s">
        <v>145</v>
      </c>
      <c r="BK309" s="215">
        <f>ROUND(I309*H309,2)</f>
        <v>0</v>
      </c>
      <c r="BL309" s="20" t="s">
        <v>229</v>
      </c>
      <c r="BM309" s="214" t="s">
        <v>591</v>
      </c>
    </row>
    <row r="310" s="2" customFormat="1">
      <c r="A310" s="41"/>
      <c r="B310" s="42"/>
      <c r="C310" s="43"/>
      <c r="D310" s="216" t="s">
        <v>147</v>
      </c>
      <c r="E310" s="43"/>
      <c r="F310" s="217" t="s">
        <v>592</v>
      </c>
      <c r="G310" s="43"/>
      <c r="H310" s="43"/>
      <c r="I310" s="218"/>
      <c r="J310" s="43"/>
      <c r="K310" s="43"/>
      <c r="L310" s="47"/>
      <c r="M310" s="219"/>
      <c r="N310" s="220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147</v>
      </c>
      <c r="AU310" s="20" t="s">
        <v>145</v>
      </c>
    </row>
    <row r="311" s="2" customFormat="1" ht="16.5" customHeight="1">
      <c r="A311" s="41"/>
      <c r="B311" s="42"/>
      <c r="C311" s="203" t="s">
        <v>593</v>
      </c>
      <c r="D311" s="203" t="s">
        <v>139</v>
      </c>
      <c r="E311" s="204" t="s">
        <v>594</v>
      </c>
      <c r="F311" s="205" t="s">
        <v>595</v>
      </c>
      <c r="G311" s="206" t="s">
        <v>411</v>
      </c>
      <c r="H311" s="207">
        <v>1</v>
      </c>
      <c r="I311" s="208"/>
      <c r="J311" s="209">
        <f>ROUND(I311*H311,2)</f>
        <v>0</v>
      </c>
      <c r="K311" s="205" t="s">
        <v>143</v>
      </c>
      <c r="L311" s="47"/>
      <c r="M311" s="210" t="s">
        <v>19</v>
      </c>
      <c r="N311" s="211" t="s">
        <v>43</v>
      </c>
      <c r="O311" s="87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4" t="s">
        <v>229</v>
      </c>
      <c r="AT311" s="214" t="s">
        <v>139</v>
      </c>
      <c r="AU311" s="214" t="s">
        <v>145</v>
      </c>
      <c r="AY311" s="20" t="s">
        <v>136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20" t="s">
        <v>145</v>
      </c>
      <c r="BK311" s="215">
        <f>ROUND(I311*H311,2)</f>
        <v>0</v>
      </c>
      <c r="BL311" s="20" t="s">
        <v>229</v>
      </c>
      <c r="BM311" s="214" t="s">
        <v>596</v>
      </c>
    </row>
    <row r="312" s="2" customFormat="1">
      <c r="A312" s="41"/>
      <c r="B312" s="42"/>
      <c r="C312" s="43"/>
      <c r="D312" s="216" t="s">
        <v>147</v>
      </c>
      <c r="E312" s="43"/>
      <c r="F312" s="217" t="s">
        <v>597</v>
      </c>
      <c r="G312" s="43"/>
      <c r="H312" s="43"/>
      <c r="I312" s="218"/>
      <c r="J312" s="43"/>
      <c r="K312" s="43"/>
      <c r="L312" s="47"/>
      <c r="M312" s="219"/>
      <c r="N312" s="220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147</v>
      </c>
      <c r="AU312" s="20" t="s">
        <v>145</v>
      </c>
    </row>
    <row r="313" s="2" customFormat="1" ht="16.5" customHeight="1">
      <c r="A313" s="41"/>
      <c r="B313" s="42"/>
      <c r="C313" s="255" t="s">
        <v>598</v>
      </c>
      <c r="D313" s="255" t="s">
        <v>385</v>
      </c>
      <c r="E313" s="256" t="s">
        <v>599</v>
      </c>
      <c r="F313" s="257" t="s">
        <v>600</v>
      </c>
      <c r="G313" s="258" t="s">
        <v>411</v>
      </c>
      <c r="H313" s="259">
        <v>1</v>
      </c>
      <c r="I313" s="260"/>
      <c r="J313" s="261">
        <f>ROUND(I313*H313,2)</f>
        <v>0</v>
      </c>
      <c r="K313" s="257" t="s">
        <v>143</v>
      </c>
      <c r="L313" s="262"/>
      <c r="M313" s="263" t="s">
        <v>19</v>
      </c>
      <c r="N313" s="264" t="s">
        <v>43</v>
      </c>
      <c r="O313" s="87"/>
      <c r="P313" s="212">
        <f>O313*H313</f>
        <v>0</v>
      </c>
      <c r="Q313" s="212">
        <v>0.0018</v>
      </c>
      <c r="R313" s="212">
        <f>Q313*H313</f>
        <v>0.0018</v>
      </c>
      <c r="S313" s="212">
        <v>0</v>
      </c>
      <c r="T313" s="213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4" t="s">
        <v>313</v>
      </c>
      <c r="AT313" s="214" t="s">
        <v>385</v>
      </c>
      <c r="AU313" s="214" t="s">
        <v>145</v>
      </c>
      <c r="AY313" s="20" t="s">
        <v>136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20" t="s">
        <v>145</v>
      </c>
      <c r="BK313" s="215">
        <f>ROUND(I313*H313,2)</f>
        <v>0</v>
      </c>
      <c r="BL313" s="20" t="s">
        <v>229</v>
      </c>
      <c r="BM313" s="214" t="s">
        <v>601</v>
      </c>
    </row>
    <row r="314" s="2" customFormat="1" ht="16.5" customHeight="1">
      <c r="A314" s="41"/>
      <c r="B314" s="42"/>
      <c r="C314" s="203" t="s">
        <v>602</v>
      </c>
      <c r="D314" s="203" t="s">
        <v>139</v>
      </c>
      <c r="E314" s="204" t="s">
        <v>603</v>
      </c>
      <c r="F314" s="205" t="s">
        <v>604</v>
      </c>
      <c r="G314" s="206" t="s">
        <v>411</v>
      </c>
      <c r="H314" s="207">
        <v>1</v>
      </c>
      <c r="I314" s="208"/>
      <c r="J314" s="209">
        <f>ROUND(I314*H314,2)</f>
        <v>0</v>
      </c>
      <c r="K314" s="205" t="s">
        <v>143</v>
      </c>
      <c r="L314" s="47"/>
      <c r="M314" s="210" t="s">
        <v>19</v>
      </c>
      <c r="N314" s="211" t="s">
        <v>43</v>
      </c>
      <c r="O314" s="87"/>
      <c r="P314" s="212">
        <f>O314*H314</f>
        <v>0</v>
      </c>
      <c r="Q314" s="212">
        <v>4.0000000000000003E-05</v>
      </c>
      <c r="R314" s="212">
        <f>Q314*H314</f>
        <v>4.0000000000000003E-05</v>
      </c>
      <c r="S314" s="212">
        <v>0</v>
      </c>
      <c r="T314" s="213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4" t="s">
        <v>229</v>
      </c>
      <c r="AT314" s="214" t="s">
        <v>139</v>
      </c>
      <c r="AU314" s="214" t="s">
        <v>145</v>
      </c>
      <c r="AY314" s="20" t="s">
        <v>136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20" t="s">
        <v>145</v>
      </c>
      <c r="BK314" s="215">
        <f>ROUND(I314*H314,2)</f>
        <v>0</v>
      </c>
      <c r="BL314" s="20" t="s">
        <v>229</v>
      </c>
      <c r="BM314" s="214" t="s">
        <v>605</v>
      </c>
    </row>
    <row r="315" s="2" customFormat="1">
      <c r="A315" s="41"/>
      <c r="B315" s="42"/>
      <c r="C315" s="43"/>
      <c r="D315" s="216" t="s">
        <v>147</v>
      </c>
      <c r="E315" s="43"/>
      <c r="F315" s="217" t="s">
        <v>606</v>
      </c>
      <c r="G315" s="43"/>
      <c r="H315" s="43"/>
      <c r="I315" s="218"/>
      <c r="J315" s="43"/>
      <c r="K315" s="43"/>
      <c r="L315" s="47"/>
      <c r="M315" s="219"/>
      <c r="N315" s="220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147</v>
      </c>
      <c r="AU315" s="20" t="s">
        <v>145</v>
      </c>
    </row>
    <row r="316" s="2" customFormat="1" ht="16.5" customHeight="1">
      <c r="A316" s="41"/>
      <c r="B316" s="42"/>
      <c r="C316" s="255" t="s">
        <v>607</v>
      </c>
      <c r="D316" s="255" t="s">
        <v>385</v>
      </c>
      <c r="E316" s="256" t="s">
        <v>608</v>
      </c>
      <c r="F316" s="257" t="s">
        <v>609</v>
      </c>
      <c r="G316" s="258" t="s">
        <v>411</v>
      </c>
      <c r="H316" s="259">
        <v>1</v>
      </c>
      <c r="I316" s="260"/>
      <c r="J316" s="261">
        <f>ROUND(I316*H316,2)</f>
        <v>0</v>
      </c>
      <c r="K316" s="257" t="s">
        <v>143</v>
      </c>
      <c r="L316" s="262"/>
      <c r="M316" s="263" t="s">
        <v>19</v>
      </c>
      <c r="N316" s="264" t="s">
        <v>43</v>
      </c>
      <c r="O316" s="87"/>
      <c r="P316" s="212">
        <f>O316*H316</f>
        <v>0</v>
      </c>
      <c r="Q316" s="212">
        <v>0.00147</v>
      </c>
      <c r="R316" s="212">
        <f>Q316*H316</f>
        <v>0.00147</v>
      </c>
      <c r="S316" s="212">
        <v>0</v>
      </c>
      <c r="T316" s="213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4" t="s">
        <v>313</v>
      </c>
      <c r="AT316" s="214" t="s">
        <v>385</v>
      </c>
      <c r="AU316" s="214" t="s">
        <v>145</v>
      </c>
      <c r="AY316" s="20" t="s">
        <v>136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20" t="s">
        <v>145</v>
      </c>
      <c r="BK316" s="215">
        <f>ROUND(I316*H316,2)</f>
        <v>0</v>
      </c>
      <c r="BL316" s="20" t="s">
        <v>229</v>
      </c>
      <c r="BM316" s="214" t="s">
        <v>610</v>
      </c>
    </row>
    <row r="317" s="2" customFormat="1" ht="16.5" customHeight="1">
      <c r="A317" s="41"/>
      <c r="B317" s="42"/>
      <c r="C317" s="203" t="s">
        <v>611</v>
      </c>
      <c r="D317" s="203" t="s">
        <v>139</v>
      </c>
      <c r="E317" s="204" t="s">
        <v>612</v>
      </c>
      <c r="F317" s="205" t="s">
        <v>613</v>
      </c>
      <c r="G317" s="206" t="s">
        <v>492</v>
      </c>
      <c r="H317" s="207">
        <v>1</v>
      </c>
      <c r="I317" s="208"/>
      <c r="J317" s="209">
        <f>ROUND(I317*H317,2)</f>
        <v>0</v>
      </c>
      <c r="K317" s="205" t="s">
        <v>143</v>
      </c>
      <c r="L317" s="47"/>
      <c r="M317" s="210" t="s">
        <v>19</v>
      </c>
      <c r="N317" s="211" t="s">
        <v>43</v>
      </c>
      <c r="O317" s="87"/>
      <c r="P317" s="212">
        <f>O317*H317</f>
        <v>0</v>
      </c>
      <c r="Q317" s="212">
        <v>0.00012</v>
      </c>
      <c r="R317" s="212">
        <f>Q317*H317</f>
        <v>0.00012</v>
      </c>
      <c r="S317" s="212">
        <v>0</v>
      </c>
      <c r="T317" s="213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4" t="s">
        <v>229</v>
      </c>
      <c r="AT317" s="214" t="s">
        <v>139</v>
      </c>
      <c r="AU317" s="214" t="s">
        <v>145</v>
      </c>
      <c r="AY317" s="20" t="s">
        <v>136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20" t="s">
        <v>145</v>
      </c>
      <c r="BK317" s="215">
        <f>ROUND(I317*H317,2)</f>
        <v>0</v>
      </c>
      <c r="BL317" s="20" t="s">
        <v>229</v>
      </c>
      <c r="BM317" s="214" t="s">
        <v>614</v>
      </c>
    </row>
    <row r="318" s="2" customFormat="1">
      <c r="A318" s="41"/>
      <c r="B318" s="42"/>
      <c r="C318" s="43"/>
      <c r="D318" s="216" t="s">
        <v>147</v>
      </c>
      <c r="E318" s="43"/>
      <c r="F318" s="217" t="s">
        <v>615</v>
      </c>
      <c r="G318" s="43"/>
      <c r="H318" s="43"/>
      <c r="I318" s="218"/>
      <c r="J318" s="43"/>
      <c r="K318" s="43"/>
      <c r="L318" s="47"/>
      <c r="M318" s="219"/>
      <c r="N318" s="220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147</v>
      </c>
      <c r="AU318" s="20" t="s">
        <v>145</v>
      </c>
    </row>
    <row r="319" s="2" customFormat="1" ht="16.5" customHeight="1">
      <c r="A319" s="41"/>
      <c r="B319" s="42"/>
      <c r="C319" s="255" t="s">
        <v>616</v>
      </c>
      <c r="D319" s="255" t="s">
        <v>385</v>
      </c>
      <c r="E319" s="256" t="s">
        <v>617</v>
      </c>
      <c r="F319" s="257" t="s">
        <v>618</v>
      </c>
      <c r="G319" s="258" t="s">
        <v>411</v>
      </c>
      <c r="H319" s="259">
        <v>1</v>
      </c>
      <c r="I319" s="260"/>
      <c r="J319" s="261">
        <f>ROUND(I319*H319,2)</f>
        <v>0</v>
      </c>
      <c r="K319" s="257" t="s">
        <v>143</v>
      </c>
      <c r="L319" s="262"/>
      <c r="M319" s="263" t="s">
        <v>19</v>
      </c>
      <c r="N319" s="264" t="s">
        <v>43</v>
      </c>
      <c r="O319" s="87"/>
      <c r="P319" s="212">
        <f>O319*H319</f>
        <v>0</v>
      </c>
      <c r="Q319" s="212">
        <v>0.0030500000000000002</v>
      </c>
      <c r="R319" s="212">
        <f>Q319*H319</f>
        <v>0.0030500000000000002</v>
      </c>
      <c r="S319" s="212">
        <v>0</v>
      </c>
      <c r="T319" s="213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4" t="s">
        <v>313</v>
      </c>
      <c r="AT319" s="214" t="s">
        <v>385</v>
      </c>
      <c r="AU319" s="214" t="s">
        <v>145</v>
      </c>
      <c r="AY319" s="20" t="s">
        <v>136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0" t="s">
        <v>145</v>
      </c>
      <c r="BK319" s="215">
        <f>ROUND(I319*H319,2)</f>
        <v>0</v>
      </c>
      <c r="BL319" s="20" t="s">
        <v>229</v>
      </c>
      <c r="BM319" s="214" t="s">
        <v>619</v>
      </c>
    </row>
    <row r="320" s="2" customFormat="1" ht="16.5" customHeight="1">
      <c r="A320" s="41"/>
      <c r="B320" s="42"/>
      <c r="C320" s="203" t="s">
        <v>620</v>
      </c>
      <c r="D320" s="203" t="s">
        <v>139</v>
      </c>
      <c r="E320" s="204" t="s">
        <v>621</v>
      </c>
      <c r="F320" s="205" t="s">
        <v>622</v>
      </c>
      <c r="G320" s="206" t="s">
        <v>411</v>
      </c>
      <c r="H320" s="207">
        <v>1</v>
      </c>
      <c r="I320" s="208"/>
      <c r="J320" s="209">
        <f>ROUND(I320*H320,2)</f>
        <v>0</v>
      </c>
      <c r="K320" s="205" t="s">
        <v>19</v>
      </c>
      <c r="L320" s="47"/>
      <c r="M320" s="210" t="s">
        <v>19</v>
      </c>
      <c r="N320" s="211" t="s">
        <v>43</v>
      </c>
      <c r="O320" s="87"/>
      <c r="P320" s="212">
        <f>O320*H320</f>
        <v>0</v>
      </c>
      <c r="Q320" s="212">
        <v>0</v>
      </c>
      <c r="R320" s="212">
        <f>Q320*H320</f>
        <v>0</v>
      </c>
      <c r="S320" s="212">
        <v>0.0022499999999999998</v>
      </c>
      <c r="T320" s="213">
        <f>S320*H320</f>
        <v>0.0022499999999999998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4" t="s">
        <v>229</v>
      </c>
      <c r="AT320" s="214" t="s">
        <v>139</v>
      </c>
      <c r="AU320" s="214" t="s">
        <v>145</v>
      </c>
      <c r="AY320" s="20" t="s">
        <v>136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20" t="s">
        <v>145</v>
      </c>
      <c r="BK320" s="215">
        <f>ROUND(I320*H320,2)</f>
        <v>0</v>
      </c>
      <c r="BL320" s="20" t="s">
        <v>229</v>
      </c>
      <c r="BM320" s="214" t="s">
        <v>623</v>
      </c>
    </row>
    <row r="321" s="2" customFormat="1" ht="21.75" customHeight="1">
      <c r="A321" s="41"/>
      <c r="B321" s="42"/>
      <c r="C321" s="203" t="s">
        <v>624</v>
      </c>
      <c r="D321" s="203" t="s">
        <v>139</v>
      </c>
      <c r="E321" s="204" t="s">
        <v>625</v>
      </c>
      <c r="F321" s="205" t="s">
        <v>626</v>
      </c>
      <c r="G321" s="206" t="s">
        <v>411</v>
      </c>
      <c r="H321" s="207">
        <v>4</v>
      </c>
      <c r="I321" s="208"/>
      <c r="J321" s="209">
        <f>ROUND(I321*H321,2)</f>
        <v>0</v>
      </c>
      <c r="K321" s="205" t="s">
        <v>143</v>
      </c>
      <c r="L321" s="47"/>
      <c r="M321" s="210" t="s">
        <v>19</v>
      </c>
      <c r="N321" s="211" t="s">
        <v>43</v>
      </c>
      <c r="O321" s="87"/>
      <c r="P321" s="212">
        <f>O321*H321</f>
        <v>0</v>
      </c>
      <c r="Q321" s="212">
        <v>0.00019000000000000001</v>
      </c>
      <c r="R321" s="212">
        <f>Q321*H321</f>
        <v>0.00076000000000000004</v>
      </c>
      <c r="S321" s="212">
        <v>0</v>
      </c>
      <c r="T321" s="213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4" t="s">
        <v>229</v>
      </c>
      <c r="AT321" s="214" t="s">
        <v>139</v>
      </c>
      <c r="AU321" s="214" t="s">
        <v>145</v>
      </c>
      <c r="AY321" s="20" t="s">
        <v>136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20" t="s">
        <v>145</v>
      </c>
      <c r="BK321" s="215">
        <f>ROUND(I321*H321,2)</f>
        <v>0</v>
      </c>
      <c r="BL321" s="20" t="s">
        <v>229</v>
      </c>
      <c r="BM321" s="214" t="s">
        <v>627</v>
      </c>
    </row>
    <row r="322" s="2" customFormat="1">
      <c r="A322" s="41"/>
      <c r="B322" s="42"/>
      <c r="C322" s="43"/>
      <c r="D322" s="216" t="s">
        <v>147</v>
      </c>
      <c r="E322" s="43"/>
      <c r="F322" s="217" t="s">
        <v>628</v>
      </c>
      <c r="G322" s="43"/>
      <c r="H322" s="43"/>
      <c r="I322" s="218"/>
      <c r="J322" s="43"/>
      <c r="K322" s="43"/>
      <c r="L322" s="47"/>
      <c r="M322" s="219"/>
      <c r="N322" s="220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147</v>
      </c>
      <c r="AU322" s="20" t="s">
        <v>145</v>
      </c>
    </row>
    <row r="323" s="2" customFormat="1" ht="16.5" customHeight="1">
      <c r="A323" s="41"/>
      <c r="B323" s="42"/>
      <c r="C323" s="255" t="s">
        <v>629</v>
      </c>
      <c r="D323" s="255" t="s">
        <v>385</v>
      </c>
      <c r="E323" s="256" t="s">
        <v>630</v>
      </c>
      <c r="F323" s="257" t="s">
        <v>631</v>
      </c>
      <c r="G323" s="258" t="s">
        <v>411</v>
      </c>
      <c r="H323" s="259">
        <v>1</v>
      </c>
      <c r="I323" s="260"/>
      <c r="J323" s="261">
        <f>ROUND(I323*H323,2)</f>
        <v>0</v>
      </c>
      <c r="K323" s="257" t="s">
        <v>143</v>
      </c>
      <c r="L323" s="262"/>
      <c r="M323" s="263" t="s">
        <v>19</v>
      </c>
      <c r="N323" s="264" t="s">
        <v>43</v>
      </c>
      <c r="O323" s="87"/>
      <c r="P323" s="212">
        <f>O323*H323</f>
        <v>0</v>
      </c>
      <c r="Q323" s="212">
        <v>0.00038999999999999999</v>
      </c>
      <c r="R323" s="212">
        <f>Q323*H323</f>
        <v>0.00038999999999999999</v>
      </c>
      <c r="S323" s="212">
        <v>0</v>
      </c>
      <c r="T323" s="213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4" t="s">
        <v>313</v>
      </c>
      <c r="AT323" s="214" t="s">
        <v>385</v>
      </c>
      <c r="AU323" s="214" t="s">
        <v>145</v>
      </c>
      <c r="AY323" s="20" t="s">
        <v>136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0" t="s">
        <v>145</v>
      </c>
      <c r="BK323" s="215">
        <f>ROUND(I323*H323,2)</f>
        <v>0</v>
      </c>
      <c r="BL323" s="20" t="s">
        <v>229</v>
      </c>
      <c r="BM323" s="214" t="s">
        <v>632</v>
      </c>
    </row>
    <row r="324" s="2" customFormat="1" ht="24.15" customHeight="1">
      <c r="A324" s="41"/>
      <c r="B324" s="42"/>
      <c r="C324" s="255" t="s">
        <v>633</v>
      </c>
      <c r="D324" s="255" t="s">
        <v>385</v>
      </c>
      <c r="E324" s="256" t="s">
        <v>634</v>
      </c>
      <c r="F324" s="257" t="s">
        <v>635</v>
      </c>
      <c r="G324" s="258" t="s">
        <v>411</v>
      </c>
      <c r="H324" s="259">
        <v>1</v>
      </c>
      <c r="I324" s="260"/>
      <c r="J324" s="261">
        <f>ROUND(I324*H324,2)</f>
        <v>0</v>
      </c>
      <c r="K324" s="257" t="s">
        <v>143</v>
      </c>
      <c r="L324" s="262"/>
      <c r="M324" s="263" t="s">
        <v>19</v>
      </c>
      <c r="N324" s="264" t="s">
        <v>43</v>
      </c>
      <c r="O324" s="87"/>
      <c r="P324" s="212">
        <f>O324*H324</f>
        <v>0</v>
      </c>
      <c r="Q324" s="212">
        <v>0.00032000000000000003</v>
      </c>
      <c r="R324" s="212">
        <f>Q324*H324</f>
        <v>0.00032000000000000003</v>
      </c>
      <c r="S324" s="212">
        <v>0</v>
      </c>
      <c r="T324" s="213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4" t="s">
        <v>313</v>
      </c>
      <c r="AT324" s="214" t="s">
        <v>385</v>
      </c>
      <c r="AU324" s="214" t="s">
        <v>145</v>
      </c>
      <c r="AY324" s="20" t="s">
        <v>136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20" t="s">
        <v>145</v>
      </c>
      <c r="BK324" s="215">
        <f>ROUND(I324*H324,2)</f>
        <v>0</v>
      </c>
      <c r="BL324" s="20" t="s">
        <v>229</v>
      </c>
      <c r="BM324" s="214" t="s">
        <v>636</v>
      </c>
    </row>
    <row r="325" s="2" customFormat="1" ht="16.5" customHeight="1">
      <c r="A325" s="41"/>
      <c r="B325" s="42"/>
      <c r="C325" s="255" t="s">
        <v>637</v>
      </c>
      <c r="D325" s="255" t="s">
        <v>385</v>
      </c>
      <c r="E325" s="256" t="s">
        <v>638</v>
      </c>
      <c r="F325" s="257" t="s">
        <v>639</v>
      </c>
      <c r="G325" s="258" t="s">
        <v>411</v>
      </c>
      <c r="H325" s="259">
        <v>2</v>
      </c>
      <c r="I325" s="260"/>
      <c r="J325" s="261">
        <f>ROUND(I325*H325,2)</f>
        <v>0</v>
      </c>
      <c r="K325" s="257" t="s">
        <v>143</v>
      </c>
      <c r="L325" s="262"/>
      <c r="M325" s="263" t="s">
        <v>19</v>
      </c>
      <c r="N325" s="264" t="s">
        <v>43</v>
      </c>
      <c r="O325" s="87"/>
      <c r="P325" s="212">
        <f>O325*H325</f>
        <v>0</v>
      </c>
      <c r="Q325" s="212">
        <v>0.00024000000000000001</v>
      </c>
      <c r="R325" s="212">
        <f>Q325*H325</f>
        <v>0.00048000000000000001</v>
      </c>
      <c r="S325" s="212">
        <v>0</v>
      </c>
      <c r="T325" s="213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4" t="s">
        <v>313</v>
      </c>
      <c r="AT325" s="214" t="s">
        <v>385</v>
      </c>
      <c r="AU325" s="214" t="s">
        <v>145</v>
      </c>
      <c r="AY325" s="20" t="s">
        <v>136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20" t="s">
        <v>145</v>
      </c>
      <c r="BK325" s="215">
        <f>ROUND(I325*H325,2)</f>
        <v>0</v>
      </c>
      <c r="BL325" s="20" t="s">
        <v>229</v>
      </c>
      <c r="BM325" s="214" t="s">
        <v>640</v>
      </c>
    </row>
    <row r="326" s="2" customFormat="1" ht="24.15" customHeight="1">
      <c r="A326" s="41"/>
      <c r="B326" s="42"/>
      <c r="C326" s="203" t="s">
        <v>641</v>
      </c>
      <c r="D326" s="203" t="s">
        <v>139</v>
      </c>
      <c r="E326" s="204" t="s">
        <v>642</v>
      </c>
      <c r="F326" s="205" t="s">
        <v>643</v>
      </c>
      <c r="G326" s="206" t="s">
        <v>393</v>
      </c>
      <c r="H326" s="265"/>
      <c r="I326" s="208"/>
      <c r="J326" s="209">
        <f>ROUND(I326*H326,2)</f>
        <v>0</v>
      </c>
      <c r="K326" s="205" t="s">
        <v>143</v>
      </c>
      <c r="L326" s="47"/>
      <c r="M326" s="210" t="s">
        <v>19</v>
      </c>
      <c r="N326" s="211" t="s">
        <v>43</v>
      </c>
      <c r="O326" s="87"/>
      <c r="P326" s="212">
        <f>O326*H326</f>
        <v>0</v>
      </c>
      <c r="Q326" s="212">
        <v>0</v>
      </c>
      <c r="R326" s="212">
        <f>Q326*H326</f>
        <v>0</v>
      </c>
      <c r="S326" s="212">
        <v>0</v>
      </c>
      <c r="T326" s="213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4" t="s">
        <v>229</v>
      </c>
      <c r="AT326" s="214" t="s">
        <v>139</v>
      </c>
      <c r="AU326" s="214" t="s">
        <v>145</v>
      </c>
      <c r="AY326" s="20" t="s">
        <v>136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20" t="s">
        <v>145</v>
      </c>
      <c r="BK326" s="215">
        <f>ROUND(I326*H326,2)</f>
        <v>0</v>
      </c>
      <c r="BL326" s="20" t="s">
        <v>229</v>
      </c>
      <c r="BM326" s="214" t="s">
        <v>644</v>
      </c>
    </row>
    <row r="327" s="2" customFormat="1">
      <c r="A327" s="41"/>
      <c r="B327" s="42"/>
      <c r="C327" s="43"/>
      <c r="D327" s="216" t="s">
        <v>147</v>
      </c>
      <c r="E327" s="43"/>
      <c r="F327" s="217" t="s">
        <v>645</v>
      </c>
      <c r="G327" s="43"/>
      <c r="H327" s="43"/>
      <c r="I327" s="218"/>
      <c r="J327" s="43"/>
      <c r="K327" s="43"/>
      <c r="L327" s="47"/>
      <c r="M327" s="219"/>
      <c r="N327" s="220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147</v>
      </c>
      <c r="AU327" s="20" t="s">
        <v>145</v>
      </c>
    </row>
    <row r="328" s="12" customFormat="1" ht="22.8" customHeight="1">
      <c r="A328" s="12"/>
      <c r="B328" s="187"/>
      <c r="C328" s="188"/>
      <c r="D328" s="189" t="s">
        <v>70</v>
      </c>
      <c r="E328" s="201" t="s">
        <v>646</v>
      </c>
      <c r="F328" s="201" t="s">
        <v>647</v>
      </c>
      <c r="G328" s="188"/>
      <c r="H328" s="188"/>
      <c r="I328" s="191"/>
      <c r="J328" s="202">
        <f>BK328</f>
        <v>0</v>
      </c>
      <c r="K328" s="188"/>
      <c r="L328" s="193"/>
      <c r="M328" s="194"/>
      <c r="N328" s="195"/>
      <c r="O328" s="195"/>
      <c r="P328" s="196">
        <f>SUM(P329:P331)</f>
        <v>0</v>
      </c>
      <c r="Q328" s="195"/>
      <c r="R328" s="196">
        <f>SUM(R329:R331)</f>
        <v>0.0091999999999999998</v>
      </c>
      <c r="S328" s="195"/>
      <c r="T328" s="197">
        <f>SUM(T329:T331)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98" t="s">
        <v>145</v>
      </c>
      <c r="AT328" s="199" t="s">
        <v>70</v>
      </c>
      <c r="AU328" s="199" t="s">
        <v>79</v>
      </c>
      <c r="AY328" s="198" t="s">
        <v>136</v>
      </c>
      <c r="BK328" s="200">
        <f>SUM(BK329:BK331)</f>
        <v>0</v>
      </c>
    </row>
    <row r="329" s="2" customFormat="1" ht="21.75" customHeight="1">
      <c r="A329" s="41"/>
      <c r="B329" s="42"/>
      <c r="C329" s="203" t="s">
        <v>648</v>
      </c>
      <c r="D329" s="203" t="s">
        <v>139</v>
      </c>
      <c r="E329" s="204" t="s">
        <v>649</v>
      </c>
      <c r="F329" s="205" t="s">
        <v>650</v>
      </c>
      <c r="G329" s="206" t="s">
        <v>492</v>
      </c>
      <c r="H329" s="207">
        <v>1</v>
      </c>
      <c r="I329" s="208"/>
      <c r="J329" s="209">
        <f>ROUND(I329*H329,2)</f>
        <v>0</v>
      </c>
      <c r="K329" s="205" t="s">
        <v>19</v>
      </c>
      <c r="L329" s="47"/>
      <c r="M329" s="210" t="s">
        <v>19</v>
      </c>
      <c r="N329" s="211" t="s">
        <v>43</v>
      </c>
      <c r="O329" s="87"/>
      <c r="P329" s="212">
        <f>O329*H329</f>
        <v>0</v>
      </c>
      <c r="Q329" s="212">
        <v>0.0091999999999999998</v>
      </c>
      <c r="R329" s="212">
        <f>Q329*H329</f>
        <v>0.0091999999999999998</v>
      </c>
      <c r="S329" s="212">
        <v>0</v>
      </c>
      <c r="T329" s="213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4" t="s">
        <v>229</v>
      </c>
      <c r="AT329" s="214" t="s">
        <v>139</v>
      </c>
      <c r="AU329" s="214" t="s">
        <v>145</v>
      </c>
      <c r="AY329" s="20" t="s">
        <v>136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20" t="s">
        <v>145</v>
      </c>
      <c r="BK329" s="215">
        <f>ROUND(I329*H329,2)</f>
        <v>0</v>
      </c>
      <c r="BL329" s="20" t="s">
        <v>229</v>
      </c>
      <c r="BM329" s="214" t="s">
        <v>651</v>
      </c>
    </row>
    <row r="330" s="2" customFormat="1" ht="24.15" customHeight="1">
      <c r="A330" s="41"/>
      <c r="B330" s="42"/>
      <c r="C330" s="203" t="s">
        <v>652</v>
      </c>
      <c r="D330" s="203" t="s">
        <v>139</v>
      </c>
      <c r="E330" s="204" t="s">
        <v>653</v>
      </c>
      <c r="F330" s="205" t="s">
        <v>654</v>
      </c>
      <c r="G330" s="206" t="s">
        <v>393</v>
      </c>
      <c r="H330" s="265"/>
      <c r="I330" s="208"/>
      <c r="J330" s="209">
        <f>ROUND(I330*H330,2)</f>
        <v>0</v>
      </c>
      <c r="K330" s="205" t="s">
        <v>143</v>
      </c>
      <c r="L330" s="47"/>
      <c r="M330" s="210" t="s">
        <v>19</v>
      </c>
      <c r="N330" s="211" t="s">
        <v>43</v>
      </c>
      <c r="O330" s="87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4" t="s">
        <v>229</v>
      </c>
      <c r="AT330" s="214" t="s">
        <v>139</v>
      </c>
      <c r="AU330" s="214" t="s">
        <v>145</v>
      </c>
      <c r="AY330" s="20" t="s">
        <v>136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20" t="s">
        <v>145</v>
      </c>
      <c r="BK330" s="215">
        <f>ROUND(I330*H330,2)</f>
        <v>0</v>
      </c>
      <c r="BL330" s="20" t="s">
        <v>229</v>
      </c>
      <c r="BM330" s="214" t="s">
        <v>655</v>
      </c>
    </row>
    <row r="331" s="2" customFormat="1">
      <c r="A331" s="41"/>
      <c r="B331" s="42"/>
      <c r="C331" s="43"/>
      <c r="D331" s="216" t="s">
        <v>147</v>
      </c>
      <c r="E331" s="43"/>
      <c r="F331" s="217" t="s">
        <v>656</v>
      </c>
      <c r="G331" s="43"/>
      <c r="H331" s="43"/>
      <c r="I331" s="218"/>
      <c r="J331" s="43"/>
      <c r="K331" s="43"/>
      <c r="L331" s="47"/>
      <c r="M331" s="219"/>
      <c r="N331" s="220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147</v>
      </c>
      <c r="AU331" s="20" t="s">
        <v>145</v>
      </c>
    </row>
    <row r="332" s="12" customFormat="1" ht="22.8" customHeight="1">
      <c r="A332" s="12"/>
      <c r="B332" s="187"/>
      <c r="C332" s="188"/>
      <c r="D332" s="189" t="s">
        <v>70</v>
      </c>
      <c r="E332" s="201" t="s">
        <v>657</v>
      </c>
      <c r="F332" s="201" t="s">
        <v>658</v>
      </c>
      <c r="G332" s="188"/>
      <c r="H332" s="188"/>
      <c r="I332" s="191"/>
      <c r="J332" s="202">
        <f>BK332</f>
        <v>0</v>
      </c>
      <c r="K332" s="188"/>
      <c r="L332" s="193"/>
      <c r="M332" s="194"/>
      <c r="N332" s="195"/>
      <c r="O332" s="195"/>
      <c r="P332" s="196">
        <f>SUM(P333:P336)</f>
        <v>0</v>
      </c>
      <c r="Q332" s="195"/>
      <c r="R332" s="196">
        <f>SUM(R333:R336)</f>
        <v>0.0033</v>
      </c>
      <c r="S332" s="195"/>
      <c r="T332" s="197">
        <f>SUM(T333:T336)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8" t="s">
        <v>145</v>
      </c>
      <c r="AT332" s="199" t="s">
        <v>70</v>
      </c>
      <c r="AU332" s="199" t="s">
        <v>79</v>
      </c>
      <c r="AY332" s="198" t="s">
        <v>136</v>
      </c>
      <c r="BK332" s="200">
        <f>SUM(BK333:BK336)</f>
        <v>0</v>
      </c>
    </row>
    <row r="333" s="2" customFormat="1" ht="16.5" customHeight="1">
      <c r="A333" s="41"/>
      <c r="B333" s="42"/>
      <c r="C333" s="203" t="s">
        <v>659</v>
      </c>
      <c r="D333" s="203" t="s">
        <v>139</v>
      </c>
      <c r="E333" s="204" t="s">
        <v>660</v>
      </c>
      <c r="F333" s="205" t="s">
        <v>661</v>
      </c>
      <c r="G333" s="206" t="s">
        <v>492</v>
      </c>
      <c r="H333" s="207">
        <v>1</v>
      </c>
      <c r="I333" s="208"/>
      <c r="J333" s="209">
        <f>ROUND(I333*H333,2)</f>
        <v>0</v>
      </c>
      <c r="K333" s="205" t="s">
        <v>143</v>
      </c>
      <c r="L333" s="47"/>
      <c r="M333" s="210" t="s">
        <v>19</v>
      </c>
      <c r="N333" s="211" t="s">
        <v>43</v>
      </c>
      <c r="O333" s="87"/>
      <c r="P333" s="212">
        <f>O333*H333</f>
        <v>0</v>
      </c>
      <c r="Q333" s="212">
        <v>0.0033</v>
      </c>
      <c r="R333" s="212">
        <f>Q333*H333</f>
        <v>0.0033</v>
      </c>
      <c r="S333" s="212">
        <v>0</v>
      </c>
      <c r="T333" s="213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4" t="s">
        <v>229</v>
      </c>
      <c r="AT333" s="214" t="s">
        <v>139</v>
      </c>
      <c r="AU333" s="214" t="s">
        <v>145</v>
      </c>
      <c r="AY333" s="20" t="s">
        <v>136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20" t="s">
        <v>145</v>
      </c>
      <c r="BK333" s="215">
        <f>ROUND(I333*H333,2)</f>
        <v>0</v>
      </c>
      <c r="BL333" s="20" t="s">
        <v>229</v>
      </c>
      <c r="BM333" s="214" t="s">
        <v>662</v>
      </c>
    </row>
    <row r="334" s="2" customFormat="1">
      <c r="A334" s="41"/>
      <c r="B334" s="42"/>
      <c r="C334" s="43"/>
      <c r="D334" s="216" t="s">
        <v>147</v>
      </c>
      <c r="E334" s="43"/>
      <c r="F334" s="217" t="s">
        <v>663</v>
      </c>
      <c r="G334" s="43"/>
      <c r="H334" s="43"/>
      <c r="I334" s="218"/>
      <c r="J334" s="43"/>
      <c r="K334" s="43"/>
      <c r="L334" s="47"/>
      <c r="M334" s="219"/>
      <c r="N334" s="220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147</v>
      </c>
      <c r="AU334" s="20" t="s">
        <v>145</v>
      </c>
    </row>
    <row r="335" s="2" customFormat="1" ht="24.15" customHeight="1">
      <c r="A335" s="41"/>
      <c r="B335" s="42"/>
      <c r="C335" s="203" t="s">
        <v>664</v>
      </c>
      <c r="D335" s="203" t="s">
        <v>139</v>
      </c>
      <c r="E335" s="204" t="s">
        <v>665</v>
      </c>
      <c r="F335" s="205" t="s">
        <v>666</v>
      </c>
      <c r="G335" s="206" t="s">
        <v>393</v>
      </c>
      <c r="H335" s="265"/>
      <c r="I335" s="208"/>
      <c r="J335" s="209">
        <f>ROUND(I335*H335,2)</f>
        <v>0</v>
      </c>
      <c r="K335" s="205" t="s">
        <v>143</v>
      </c>
      <c r="L335" s="47"/>
      <c r="M335" s="210" t="s">
        <v>19</v>
      </c>
      <c r="N335" s="211" t="s">
        <v>43</v>
      </c>
      <c r="O335" s="87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4" t="s">
        <v>229</v>
      </c>
      <c r="AT335" s="214" t="s">
        <v>139</v>
      </c>
      <c r="AU335" s="214" t="s">
        <v>145</v>
      </c>
      <c r="AY335" s="20" t="s">
        <v>136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20" t="s">
        <v>145</v>
      </c>
      <c r="BK335" s="215">
        <f>ROUND(I335*H335,2)</f>
        <v>0</v>
      </c>
      <c r="BL335" s="20" t="s">
        <v>229</v>
      </c>
      <c r="BM335" s="214" t="s">
        <v>667</v>
      </c>
    </row>
    <row r="336" s="2" customFormat="1">
      <c r="A336" s="41"/>
      <c r="B336" s="42"/>
      <c r="C336" s="43"/>
      <c r="D336" s="216" t="s">
        <v>147</v>
      </c>
      <c r="E336" s="43"/>
      <c r="F336" s="217" t="s">
        <v>668</v>
      </c>
      <c r="G336" s="43"/>
      <c r="H336" s="43"/>
      <c r="I336" s="218"/>
      <c r="J336" s="43"/>
      <c r="K336" s="43"/>
      <c r="L336" s="47"/>
      <c r="M336" s="219"/>
      <c r="N336" s="220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147</v>
      </c>
      <c r="AU336" s="20" t="s">
        <v>145</v>
      </c>
    </row>
    <row r="337" s="12" customFormat="1" ht="22.8" customHeight="1">
      <c r="A337" s="12"/>
      <c r="B337" s="187"/>
      <c r="C337" s="188"/>
      <c r="D337" s="189" t="s">
        <v>70</v>
      </c>
      <c r="E337" s="201" t="s">
        <v>669</v>
      </c>
      <c r="F337" s="201" t="s">
        <v>670</v>
      </c>
      <c r="G337" s="188"/>
      <c r="H337" s="188"/>
      <c r="I337" s="191"/>
      <c r="J337" s="202">
        <f>BK337</f>
        <v>0</v>
      </c>
      <c r="K337" s="188"/>
      <c r="L337" s="193"/>
      <c r="M337" s="194"/>
      <c r="N337" s="195"/>
      <c r="O337" s="195"/>
      <c r="P337" s="196">
        <f>SUM(P338:P374)</f>
        <v>0</v>
      </c>
      <c r="Q337" s="195"/>
      <c r="R337" s="196">
        <f>SUM(R338:R374)</f>
        <v>0.12856999999999999</v>
      </c>
      <c r="S337" s="195"/>
      <c r="T337" s="197">
        <f>SUM(T338:T374)</f>
        <v>0.0022399999999999998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198" t="s">
        <v>145</v>
      </c>
      <c r="AT337" s="199" t="s">
        <v>70</v>
      </c>
      <c r="AU337" s="199" t="s">
        <v>79</v>
      </c>
      <c r="AY337" s="198" t="s">
        <v>136</v>
      </c>
      <c r="BK337" s="200">
        <f>SUM(BK338:BK374)</f>
        <v>0</v>
      </c>
    </row>
    <row r="338" s="2" customFormat="1" ht="24.15" customHeight="1">
      <c r="A338" s="41"/>
      <c r="B338" s="42"/>
      <c r="C338" s="203" t="s">
        <v>671</v>
      </c>
      <c r="D338" s="203" t="s">
        <v>139</v>
      </c>
      <c r="E338" s="204" t="s">
        <v>672</v>
      </c>
      <c r="F338" s="205" t="s">
        <v>673</v>
      </c>
      <c r="G338" s="206" t="s">
        <v>411</v>
      </c>
      <c r="H338" s="207">
        <v>21</v>
      </c>
      <c r="I338" s="208"/>
      <c r="J338" s="209">
        <f>ROUND(I338*H338,2)</f>
        <v>0</v>
      </c>
      <c r="K338" s="205" t="s">
        <v>19</v>
      </c>
      <c r="L338" s="47"/>
      <c r="M338" s="210" t="s">
        <v>19</v>
      </c>
      <c r="N338" s="211" t="s">
        <v>43</v>
      </c>
      <c r="O338" s="87"/>
      <c r="P338" s="212">
        <f>O338*H338</f>
        <v>0</v>
      </c>
      <c r="Q338" s="212">
        <v>0</v>
      </c>
      <c r="R338" s="212">
        <f>Q338*H338</f>
        <v>0</v>
      </c>
      <c r="S338" s="212">
        <v>0</v>
      </c>
      <c r="T338" s="213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4" t="s">
        <v>229</v>
      </c>
      <c r="AT338" s="214" t="s">
        <v>139</v>
      </c>
      <c r="AU338" s="214" t="s">
        <v>145</v>
      </c>
      <c r="AY338" s="20" t="s">
        <v>136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20" t="s">
        <v>145</v>
      </c>
      <c r="BK338" s="215">
        <f>ROUND(I338*H338,2)</f>
        <v>0</v>
      </c>
      <c r="BL338" s="20" t="s">
        <v>229</v>
      </c>
      <c r="BM338" s="214" t="s">
        <v>674</v>
      </c>
    </row>
    <row r="339" s="2" customFormat="1" ht="16.5" customHeight="1">
      <c r="A339" s="41"/>
      <c r="B339" s="42"/>
      <c r="C339" s="255" t="s">
        <v>675</v>
      </c>
      <c r="D339" s="255" t="s">
        <v>385</v>
      </c>
      <c r="E339" s="256" t="s">
        <v>676</v>
      </c>
      <c r="F339" s="257" t="s">
        <v>677</v>
      </c>
      <c r="G339" s="258" t="s">
        <v>411</v>
      </c>
      <c r="H339" s="259">
        <v>21</v>
      </c>
      <c r="I339" s="260"/>
      <c r="J339" s="261">
        <f>ROUND(I339*H339,2)</f>
        <v>0</v>
      </c>
      <c r="K339" s="257" t="s">
        <v>19</v>
      </c>
      <c r="L339" s="262"/>
      <c r="M339" s="263" t="s">
        <v>19</v>
      </c>
      <c r="N339" s="264" t="s">
        <v>43</v>
      </c>
      <c r="O339" s="87"/>
      <c r="P339" s="212">
        <f>O339*H339</f>
        <v>0</v>
      </c>
      <c r="Q339" s="212">
        <v>5.0000000000000002E-05</v>
      </c>
      <c r="R339" s="212">
        <f>Q339*H339</f>
        <v>0.0010500000000000002</v>
      </c>
      <c r="S339" s="212">
        <v>0</v>
      </c>
      <c r="T339" s="213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4" t="s">
        <v>313</v>
      </c>
      <c r="AT339" s="214" t="s">
        <v>385</v>
      </c>
      <c r="AU339" s="214" t="s">
        <v>145</v>
      </c>
      <c r="AY339" s="20" t="s">
        <v>136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20" t="s">
        <v>145</v>
      </c>
      <c r="BK339" s="215">
        <f>ROUND(I339*H339,2)</f>
        <v>0</v>
      </c>
      <c r="BL339" s="20" t="s">
        <v>229</v>
      </c>
      <c r="BM339" s="214" t="s">
        <v>678</v>
      </c>
    </row>
    <row r="340" s="2" customFormat="1" ht="24.15" customHeight="1">
      <c r="A340" s="41"/>
      <c r="B340" s="42"/>
      <c r="C340" s="203" t="s">
        <v>679</v>
      </c>
      <c r="D340" s="203" t="s">
        <v>139</v>
      </c>
      <c r="E340" s="204" t="s">
        <v>680</v>
      </c>
      <c r="F340" s="205" t="s">
        <v>681</v>
      </c>
      <c r="G340" s="206" t="s">
        <v>162</v>
      </c>
      <c r="H340" s="207">
        <v>60</v>
      </c>
      <c r="I340" s="208"/>
      <c r="J340" s="209">
        <f>ROUND(I340*H340,2)</f>
        <v>0</v>
      </c>
      <c r="K340" s="205" t="s">
        <v>19</v>
      </c>
      <c r="L340" s="47"/>
      <c r="M340" s="210" t="s">
        <v>19</v>
      </c>
      <c r="N340" s="211" t="s">
        <v>43</v>
      </c>
      <c r="O340" s="87"/>
      <c r="P340" s="212">
        <f>O340*H340</f>
        <v>0</v>
      </c>
      <c r="Q340" s="212">
        <v>0</v>
      </c>
      <c r="R340" s="212">
        <f>Q340*H340</f>
        <v>0</v>
      </c>
      <c r="S340" s="212">
        <v>0</v>
      </c>
      <c r="T340" s="213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4" t="s">
        <v>229</v>
      </c>
      <c r="AT340" s="214" t="s">
        <v>139</v>
      </c>
      <c r="AU340" s="214" t="s">
        <v>145</v>
      </c>
      <c r="AY340" s="20" t="s">
        <v>136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20" t="s">
        <v>145</v>
      </c>
      <c r="BK340" s="215">
        <f>ROUND(I340*H340,2)</f>
        <v>0</v>
      </c>
      <c r="BL340" s="20" t="s">
        <v>229</v>
      </c>
      <c r="BM340" s="214" t="s">
        <v>682</v>
      </c>
    </row>
    <row r="341" s="16" customFormat="1">
      <c r="A341" s="16"/>
      <c r="B341" s="266"/>
      <c r="C341" s="267"/>
      <c r="D341" s="223" t="s">
        <v>149</v>
      </c>
      <c r="E341" s="268" t="s">
        <v>19</v>
      </c>
      <c r="F341" s="269" t="s">
        <v>683</v>
      </c>
      <c r="G341" s="267"/>
      <c r="H341" s="268" t="s">
        <v>19</v>
      </c>
      <c r="I341" s="270"/>
      <c r="J341" s="267"/>
      <c r="K341" s="267"/>
      <c r="L341" s="271"/>
      <c r="M341" s="272"/>
      <c r="N341" s="273"/>
      <c r="O341" s="273"/>
      <c r="P341" s="273"/>
      <c r="Q341" s="273"/>
      <c r="R341" s="273"/>
      <c r="S341" s="273"/>
      <c r="T341" s="274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75" t="s">
        <v>149</v>
      </c>
      <c r="AU341" s="275" t="s">
        <v>145</v>
      </c>
      <c r="AV341" s="16" t="s">
        <v>79</v>
      </c>
      <c r="AW341" s="16" t="s">
        <v>32</v>
      </c>
      <c r="AX341" s="16" t="s">
        <v>71</v>
      </c>
      <c r="AY341" s="275" t="s">
        <v>136</v>
      </c>
    </row>
    <row r="342" s="13" customFormat="1">
      <c r="A342" s="13"/>
      <c r="B342" s="221"/>
      <c r="C342" s="222"/>
      <c r="D342" s="223" t="s">
        <v>149</v>
      </c>
      <c r="E342" s="224" t="s">
        <v>19</v>
      </c>
      <c r="F342" s="225" t="s">
        <v>468</v>
      </c>
      <c r="G342" s="222"/>
      <c r="H342" s="226">
        <v>60</v>
      </c>
      <c r="I342" s="227"/>
      <c r="J342" s="222"/>
      <c r="K342" s="222"/>
      <c r="L342" s="228"/>
      <c r="M342" s="229"/>
      <c r="N342" s="230"/>
      <c r="O342" s="230"/>
      <c r="P342" s="230"/>
      <c r="Q342" s="230"/>
      <c r="R342" s="230"/>
      <c r="S342" s="230"/>
      <c r="T342" s="23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2" t="s">
        <v>149</v>
      </c>
      <c r="AU342" s="232" t="s">
        <v>145</v>
      </c>
      <c r="AV342" s="13" t="s">
        <v>145</v>
      </c>
      <c r="AW342" s="13" t="s">
        <v>32</v>
      </c>
      <c r="AX342" s="13" t="s">
        <v>71</v>
      </c>
      <c r="AY342" s="232" t="s">
        <v>136</v>
      </c>
    </row>
    <row r="343" s="15" customFormat="1">
      <c r="A343" s="15"/>
      <c r="B343" s="244"/>
      <c r="C343" s="245"/>
      <c r="D343" s="223" t="s">
        <v>149</v>
      </c>
      <c r="E343" s="246" t="s">
        <v>19</v>
      </c>
      <c r="F343" s="247" t="s">
        <v>154</v>
      </c>
      <c r="G343" s="245"/>
      <c r="H343" s="248">
        <v>60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4" t="s">
        <v>149</v>
      </c>
      <c r="AU343" s="254" t="s">
        <v>145</v>
      </c>
      <c r="AV343" s="15" t="s">
        <v>144</v>
      </c>
      <c r="AW343" s="15" t="s">
        <v>32</v>
      </c>
      <c r="AX343" s="15" t="s">
        <v>79</v>
      </c>
      <c r="AY343" s="254" t="s">
        <v>136</v>
      </c>
    </row>
    <row r="344" s="2" customFormat="1" ht="16.5" customHeight="1">
      <c r="A344" s="41"/>
      <c r="B344" s="42"/>
      <c r="C344" s="255" t="s">
        <v>684</v>
      </c>
      <c r="D344" s="255" t="s">
        <v>385</v>
      </c>
      <c r="E344" s="256" t="s">
        <v>685</v>
      </c>
      <c r="F344" s="257" t="s">
        <v>686</v>
      </c>
      <c r="G344" s="258" t="s">
        <v>162</v>
      </c>
      <c r="H344" s="259">
        <v>72</v>
      </c>
      <c r="I344" s="260"/>
      <c r="J344" s="261">
        <f>ROUND(I344*H344,2)</f>
        <v>0</v>
      </c>
      <c r="K344" s="257" t="s">
        <v>19</v>
      </c>
      <c r="L344" s="262"/>
      <c r="M344" s="263" t="s">
        <v>19</v>
      </c>
      <c r="N344" s="264" t="s">
        <v>43</v>
      </c>
      <c r="O344" s="87"/>
      <c r="P344" s="212">
        <f>O344*H344</f>
        <v>0</v>
      </c>
      <c r="Q344" s="212">
        <v>0.00012</v>
      </c>
      <c r="R344" s="212">
        <f>Q344*H344</f>
        <v>0.0086400000000000001</v>
      </c>
      <c r="S344" s="212">
        <v>0</v>
      </c>
      <c r="T344" s="213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4" t="s">
        <v>313</v>
      </c>
      <c r="AT344" s="214" t="s">
        <v>385</v>
      </c>
      <c r="AU344" s="214" t="s">
        <v>145</v>
      </c>
      <c r="AY344" s="20" t="s">
        <v>136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20" t="s">
        <v>145</v>
      </c>
      <c r="BK344" s="215">
        <f>ROUND(I344*H344,2)</f>
        <v>0</v>
      </c>
      <c r="BL344" s="20" t="s">
        <v>229</v>
      </c>
      <c r="BM344" s="214" t="s">
        <v>687</v>
      </c>
    </row>
    <row r="345" s="16" customFormat="1">
      <c r="A345" s="16"/>
      <c r="B345" s="266"/>
      <c r="C345" s="267"/>
      <c r="D345" s="223" t="s">
        <v>149</v>
      </c>
      <c r="E345" s="268" t="s">
        <v>19</v>
      </c>
      <c r="F345" s="269" t="s">
        <v>688</v>
      </c>
      <c r="G345" s="267"/>
      <c r="H345" s="268" t="s">
        <v>19</v>
      </c>
      <c r="I345" s="270"/>
      <c r="J345" s="267"/>
      <c r="K345" s="267"/>
      <c r="L345" s="271"/>
      <c r="M345" s="272"/>
      <c r="N345" s="273"/>
      <c r="O345" s="273"/>
      <c r="P345" s="273"/>
      <c r="Q345" s="273"/>
      <c r="R345" s="273"/>
      <c r="S345" s="273"/>
      <c r="T345" s="274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75" t="s">
        <v>149</v>
      </c>
      <c r="AU345" s="275" t="s">
        <v>145</v>
      </c>
      <c r="AV345" s="16" t="s">
        <v>79</v>
      </c>
      <c r="AW345" s="16" t="s">
        <v>32</v>
      </c>
      <c r="AX345" s="16" t="s">
        <v>71</v>
      </c>
      <c r="AY345" s="275" t="s">
        <v>136</v>
      </c>
    </row>
    <row r="346" s="13" customFormat="1">
      <c r="A346" s="13"/>
      <c r="B346" s="221"/>
      <c r="C346" s="222"/>
      <c r="D346" s="223" t="s">
        <v>149</v>
      </c>
      <c r="E346" s="224" t="s">
        <v>19</v>
      </c>
      <c r="F346" s="225" t="s">
        <v>689</v>
      </c>
      <c r="G346" s="222"/>
      <c r="H346" s="226">
        <v>72</v>
      </c>
      <c r="I346" s="227"/>
      <c r="J346" s="222"/>
      <c r="K346" s="222"/>
      <c r="L346" s="228"/>
      <c r="M346" s="229"/>
      <c r="N346" s="230"/>
      <c r="O346" s="230"/>
      <c r="P346" s="230"/>
      <c r="Q346" s="230"/>
      <c r="R346" s="230"/>
      <c r="S346" s="230"/>
      <c r="T346" s="23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2" t="s">
        <v>149</v>
      </c>
      <c r="AU346" s="232" t="s">
        <v>145</v>
      </c>
      <c r="AV346" s="13" t="s">
        <v>145</v>
      </c>
      <c r="AW346" s="13" t="s">
        <v>32</v>
      </c>
      <c r="AX346" s="13" t="s">
        <v>71</v>
      </c>
      <c r="AY346" s="232" t="s">
        <v>136</v>
      </c>
    </row>
    <row r="347" s="15" customFormat="1">
      <c r="A347" s="15"/>
      <c r="B347" s="244"/>
      <c r="C347" s="245"/>
      <c r="D347" s="223" t="s">
        <v>149</v>
      </c>
      <c r="E347" s="246" t="s">
        <v>19</v>
      </c>
      <c r="F347" s="247" t="s">
        <v>154</v>
      </c>
      <c r="G347" s="245"/>
      <c r="H347" s="248">
        <v>72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4" t="s">
        <v>149</v>
      </c>
      <c r="AU347" s="254" t="s">
        <v>145</v>
      </c>
      <c r="AV347" s="15" t="s">
        <v>144</v>
      </c>
      <c r="AW347" s="15" t="s">
        <v>32</v>
      </c>
      <c r="AX347" s="15" t="s">
        <v>79</v>
      </c>
      <c r="AY347" s="254" t="s">
        <v>136</v>
      </c>
    </row>
    <row r="348" s="2" customFormat="1" ht="24.15" customHeight="1">
      <c r="A348" s="41"/>
      <c r="B348" s="42"/>
      <c r="C348" s="203" t="s">
        <v>690</v>
      </c>
      <c r="D348" s="203" t="s">
        <v>139</v>
      </c>
      <c r="E348" s="204" t="s">
        <v>691</v>
      </c>
      <c r="F348" s="205" t="s">
        <v>692</v>
      </c>
      <c r="G348" s="206" t="s">
        <v>162</v>
      </c>
      <c r="H348" s="207">
        <v>70</v>
      </c>
      <c r="I348" s="208"/>
      <c r="J348" s="209">
        <f>ROUND(I348*H348,2)</f>
        <v>0</v>
      </c>
      <c r="K348" s="205" t="s">
        <v>19</v>
      </c>
      <c r="L348" s="47"/>
      <c r="M348" s="210" t="s">
        <v>19</v>
      </c>
      <c r="N348" s="211" t="s">
        <v>43</v>
      </c>
      <c r="O348" s="87"/>
      <c r="P348" s="212">
        <f>O348*H348</f>
        <v>0</v>
      </c>
      <c r="Q348" s="212">
        <v>0</v>
      </c>
      <c r="R348" s="212">
        <f>Q348*H348</f>
        <v>0</v>
      </c>
      <c r="S348" s="212">
        <v>0</v>
      </c>
      <c r="T348" s="213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4" t="s">
        <v>229</v>
      </c>
      <c r="AT348" s="214" t="s">
        <v>139</v>
      </c>
      <c r="AU348" s="214" t="s">
        <v>145</v>
      </c>
      <c r="AY348" s="20" t="s">
        <v>136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20" t="s">
        <v>145</v>
      </c>
      <c r="BK348" s="215">
        <f>ROUND(I348*H348,2)</f>
        <v>0</v>
      </c>
      <c r="BL348" s="20" t="s">
        <v>229</v>
      </c>
      <c r="BM348" s="214" t="s">
        <v>693</v>
      </c>
    </row>
    <row r="349" s="16" customFormat="1">
      <c r="A349" s="16"/>
      <c r="B349" s="266"/>
      <c r="C349" s="267"/>
      <c r="D349" s="223" t="s">
        <v>149</v>
      </c>
      <c r="E349" s="268" t="s">
        <v>19</v>
      </c>
      <c r="F349" s="269" t="s">
        <v>694</v>
      </c>
      <c r="G349" s="267"/>
      <c r="H349" s="268" t="s">
        <v>19</v>
      </c>
      <c r="I349" s="270"/>
      <c r="J349" s="267"/>
      <c r="K349" s="267"/>
      <c r="L349" s="271"/>
      <c r="M349" s="272"/>
      <c r="N349" s="273"/>
      <c r="O349" s="273"/>
      <c r="P349" s="273"/>
      <c r="Q349" s="273"/>
      <c r="R349" s="273"/>
      <c r="S349" s="273"/>
      <c r="T349" s="274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75" t="s">
        <v>149</v>
      </c>
      <c r="AU349" s="275" t="s">
        <v>145</v>
      </c>
      <c r="AV349" s="16" t="s">
        <v>79</v>
      </c>
      <c r="AW349" s="16" t="s">
        <v>32</v>
      </c>
      <c r="AX349" s="16" t="s">
        <v>71</v>
      </c>
      <c r="AY349" s="275" t="s">
        <v>136</v>
      </c>
    </row>
    <row r="350" s="13" customFormat="1">
      <c r="A350" s="13"/>
      <c r="B350" s="221"/>
      <c r="C350" s="222"/>
      <c r="D350" s="223" t="s">
        <v>149</v>
      </c>
      <c r="E350" s="224" t="s">
        <v>19</v>
      </c>
      <c r="F350" s="225" t="s">
        <v>521</v>
      </c>
      <c r="G350" s="222"/>
      <c r="H350" s="226">
        <v>70</v>
      </c>
      <c r="I350" s="227"/>
      <c r="J350" s="222"/>
      <c r="K350" s="222"/>
      <c r="L350" s="228"/>
      <c r="M350" s="229"/>
      <c r="N350" s="230"/>
      <c r="O350" s="230"/>
      <c r="P350" s="230"/>
      <c r="Q350" s="230"/>
      <c r="R350" s="230"/>
      <c r="S350" s="230"/>
      <c r="T350" s="23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2" t="s">
        <v>149</v>
      </c>
      <c r="AU350" s="232" t="s">
        <v>145</v>
      </c>
      <c r="AV350" s="13" t="s">
        <v>145</v>
      </c>
      <c r="AW350" s="13" t="s">
        <v>32</v>
      </c>
      <c r="AX350" s="13" t="s">
        <v>71</v>
      </c>
      <c r="AY350" s="232" t="s">
        <v>136</v>
      </c>
    </row>
    <row r="351" s="15" customFormat="1">
      <c r="A351" s="15"/>
      <c r="B351" s="244"/>
      <c r="C351" s="245"/>
      <c r="D351" s="223" t="s">
        <v>149</v>
      </c>
      <c r="E351" s="246" t="s">
        <v>19</v>
      </c>
      <c r="F351" s="247" t="s">
        <v>154</v>
      </c>
      <c r="G351" s="245"/>
      <c r="H351" s="248">
        <v>70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4" t="s">
        <v>149</v>
      </c>
      <c r="AU351" s="254" t="s">
        <v>145</v>
      </c>
      <c r="AV351" s="15" t="s">
        <v>144</v>
      </c>
      <c r="AW351" s="15" t="s">
        <v>32</v>
      </c>
      <c r="AX351" s="15" t="s">
        <v>79</v>
      </c>
      <c r="AY351" s="254" t="s">
        <v>136</v>
      </c>
    </row>
    <row r="352" s="2" customFormat="1" ht="16.5" customHeight="1">
      <c r="A352" s="41"/>
      <c r="B352" s="42"/>
      <c r="C352" s="255" t="s">
        <v>695</v>
      </c>
      <c r="D352" s="255" t="s">
        <v>385</v>
      </c>
      <c r="E352" s="256" t="s">
        <v>696</v>
      </c>
      <c r="F352" s="257" t="s">
        <v>697</v>
      </c>
      <c r="G352" s="258" t="s">
        <v>162</v>
      </c>
      <c r="H352" s="259">
        <v>84</v>
      </c>
      <c r="I352" s="260"/>
      <c r="J352" s="261">
        <f>ROUND(I352*H352,2)</f>
        <v>0</v>
      </c>
      <c r="K352" s="257" t="s">
        <v>19</v>
      </c>
      <c r="L352" s="262"/>
      <c r="M352" s="263" t="s">
        <v>19</v>
      </c>
      <c r="N352" s="264" t="s">
        <v>43</v>
      </c>
      <c r="O352" s="87"/>
      <c r="P352" s="212">
        <f>O352*H352</f>
        <v>0</v>
      </c>
      <c r="Q352" s="212">
        <v>0.00017000000000000001</v>
      </c>
      <c r="R352" s="212">
        <f>Q352*H352</f>
        <v>0.014280000000000001</v>
      </c>
      <c r="S352" s="212">
        <v>0</v>
      </c>
      <c r="T352" s="213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4" t="s">
        <v>313</v>
      </c>
      <c r="AT352" s="214" t="s">
        <v>385</v>
      </c>
      <c r="AU352" s="214" t="s">
        <v>145</v>
      </c>
      <c r="AY352" s="20" t="s">
        <v>136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20" t="s">
        <v>145</v>
      </c>
      <c r="BK352" s="215">
        <f>ROUND(I352*H352,2)</f>
        <v>0</v>
      </c>
      <c r="BL352" s="20" t="s">
        <v>229</v>
      </c>
      <c r="BM352" s="214" t="s">
        <v>698</v>
      </c>
    </row>
    <row r="353" s="16" customFormat="1">
      <c r="A353" s="16"/>
      <c r="B353" s="266"/>
      <c r="C353" s="267"/>
      <c r="D353" s="223" t="s">
        <v>149</v>
      </c>
      <c r="E353" s="268" t="s">
        <v>19</v>
      </c>
      <c r="F353" s="269" t="s">
        <v>699</v>
      </c>
      <c r="G353" s="267"/>
      <c r="H353" s="268" t="s">
        <v>19</v>
      </c>
      <c r="I353" s="270"/>
      <c r="J353" s="267"/>
      <c r="K353" s="267"/>
      <c r="L353" s="271"/>
      <c r="M353" s="272"/>
      <c r="N353" s="273"/>
      <c r="O353" s="273"/>
      <c r="P353" s="273"/>
      <c r="Q353" s="273"/>
      <c r="R353" s="273"/>
      <c r="S353" s="273"/>
      <c r="T353" s="274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T353" s="275" t="s">
        <v>149</v>
      </c>
      <c r="AU353" s="275" t="s">
        <v>145</v>
      </c>
      <c r="AV353" s="16" t="s">
        <v>79</v>
      </c>
      <c r="AW353" s="16" t="s">
        <v>32</v>
      </c>
      <c r="AX353" s="16" t="s">
        <v>71</v>
      </c>
      <c r="AY353" s="275" t="s">
        <v>136</v>
      </c>
    </row>
    <row r="354" s="13" customFormat="1">
      <c r="A354" s="13"/>
      <c r="B354" s="221"/>
      <c r="C354" s="222"/>
      <c r="D354" s="223" t="s">
        <v>149</v>
      </c>
      <c r="E354" s="224" t="s">
        <v>19</v>
      </c>
      <c r="F354" s="225" t="s">
        <v>700</v>
      </c>
      <c r="G354" s="222"/>
      <c r="H354" s="226">
        <v>84</v>
      </c>
      <c r="I354" s="227"/>
      <c r="J354" s="222"/>
      <c r="K354" s="222"/>
      <c r="L354" s="228"/>
      <c r="M354" s="229"/>
      <c r="N354" s="230"/>
      <c r="O354" s="230"/>
      <c r="P354" s="230"/>
      <c r="Q354" s="230"/>
      <c r="R354" s="230"/>
      <c r="S354" s="230"/>
      <c r="T354" s="23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2" t="s">
        <v>149</v>
      </c>
      <c r="AU354" s="232" t="s">
        <v>145</v>
      </c>
      <c r="AV354" s="13" t="s">
        <v>145</v>
      </c>
      <c r="AW354" s="13" t="s">
        <v>32</v>
      </c>
      <c r="AX354" s="13" t="s">
        <v>71</v>
      </c>
      <c r="AY354" s="232" t="s">
        <v>136</v>
      </c>
    </row>
    <row r="355" s="15" customFormat="1">
      <c r="A355" s="15"/>
      <c r="B355" s="244"/>
      <c r="C355" s="245"/>
      <c r="D355" s="223" t="s">
        <v>149</v>
      </c>
      <c r="E355" s="246" t="s">
        <v>19</v>
      </c>
      <c r="F355" s="247" t="s">
        <v>154</v>
      </c>
      <c r="G355" s="245"/>
      <c r="H355" s="248">
        <v>84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4" t="s">
        <v>149</v>
      </c>
      <c r="AU355" s="254" t="s">
        <v>145</v>
      </c>
      <c r="AV355" s="15" t="s">
        <v>144</v>
      </c>
      <c r="AW355" s="15" t="s">
        <v>32</v>
      </c>
      <c r="AX355" s="15" t="s">
        <v>79</v>
      </c>
      <c r="AY355" s="254" t="s">
        <v>136</v>
      </c>
    </row>
    <row r="356" s="2" customFormat="1" ht="24.15" customHeight="1">
      <c r="A356" s="41"/>
      <c r="B356" s="42"/>
      <c r="C356" s="203" t="s">
        <v>701</v>
      </c>
      <c r="D356" s="203" t="s">
        <v>139</v>
      </c>
      <c r="E356" s="204" t="s">
        <v>702</v>
      </c>
      <c r="F356" s="205" t="s">
        <v>703</v>
      </c>
      <c r="G356" s="206" t="s">
        <v>162</v>
      </c>
      <c r="H356" s="207">
        <v>14</v>
      </c>
      <c r="I356" s="208"/>
      <c r="J356" s="209">
        <f>ROUND(I356*H356,2)</f>
        <v>0</v>
      </c>
      <c r="K356" s="205" t="s">
        <v>19</v>
      </c>
      <c r="L356" s="47"/>
      <c r="M356" s="210" t="s">
        <v>19</v>
      </c>
      <c r="N356" s="211" t="s">
        <v>43</v>
      </c>
      <c r="O356" s="87"/>
      <c r="P356" s="212">
        <f>O356*H356</f>
        <v>0</v>
      </c>
      <c r="Q356" s="212">
        <v>0</v>
      </c>
      <c r="R356" s="212">
        <f>Q356*H356</f>
        <v>0</v>
      </c>
      <c r="S356" s="212">
        <v>0</v>
      </c>
      <c r="T356" s="213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4" t="s">
        <v>229</v>
      </c>
      <c r="AT356" s="214" t="s">
        <v>139</v>
      </c>
      <c r="AU356" s="214" t="s">
        <v>145</v>
      </c>
      <c r="AY356" s="20" t="s">
        <v>136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20" t="s">
        <v>145</v>
      </c>
      <c r="BK356" s="215">
        <f>ROUND(I356*H356,2)</f>
        <v>0</v>
      </c>
      <c r="BL356" s="20" t="s">
        <v>229</v>
      </c>
      <c r="BM356" s="214" t="s">
        <v>704</v>
      </c>
    </row>
    <row r="357" s="2" customFormat="1" ht="16.5" customHeight="1">
      <c r="A357" s="41"/>
      <c r="B357" s="42"/>
      <c r="C357" s="255" t="s">
        <v>705</v>
      </c>
      <c r="D357" s="255" t="s">
        <v>385</v>
      </c>
      <c r="E357" s="256" t="s">
        <v>706</v>
      </c>
      <c r="F357" s="257" t="s">
        <v>707</v>
      </c>
      <c r="G357" s="258" t="s">
        <v>162</v>
      </c>
      <c r="H357" s="259">
        <v>16.800000000000001</v>
      </c>
      <c r="I357" s="260"/>
      <c r="J357" s="261">
        <f>ROUND(I357*H357,2)</f>
        <v>0</v>
      </c>
      <c r="K357" s="257" t="s">
        <v>19</v>
      </c>
      <c r="L357" s="262"/>
      <c r="M357" s="263" t="s">
        <v>19</v>
      </c>
      <c r="N357" s="264" t="s">
        <v>43</v>
      </c>
      <c r="O357" s="87"/>
      <c r="P357" s="212">
        <f>O357*H357</f>
        <v>0</v>
      </c>
      <c r="Q357" s="212">
        <v>0.00025000000000000001</v>
      </c>
      <c r="R357" s="212">
        <f>Q357*H357</f>
        <v>0.0042000000000000006</v>
      </c>
      <c r="S357" s="212">
        <v>0</v>
      </c>
      <c r="T357" s="213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4" t="s">
        <v>313</v>
      </c>
      <c r="AT357" s="214" t="s">
        <v>385</v>
      </c>
      <c r="AU357" s="214" t="s">
        <v>145</v>
      </c>
      <c r="AY357" s="20" t="s">
        <v>136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20" t="s">
        <v>145</v>
      </c>
      <c r="BK357" s="215">
        <f>ROUND(I357*H357,2)</f>
        <v>0</v>
      </c>
      <c r="BL357" s="20" t="s">
        <v>229</v>
      </c>
      <c r="BM357" s="214" t="s">
        <v>708</v>
      </c>
    </row>
    <row r="358" s="13" customFormat="1">
      <c r="A358" s="13"/>
      <c r="B358" s="221"/>
      <c r="C358" s="222"/>
      <c r="D358" s="223" t="s">
        <v>149</v>
      </c>
      <c r="E358" s="224" t="s">
        <v>19</v>
      </c>
      <c r="F358" s="225" t="s">
        <v>709</v>
      </c>
      <c r="G358" s="222"/>
      <c r="H358" s="226">
        <v>16.800000000000001</v>
      </c>
      <c r="I358" s="227"/>
      <c r="J358" s="222"/>
      <c r="K358" s="222"/>
      <c r="L358" s="228"/>
      <c r="M358" s="229"/>
      <c r="N358" s="230"/>
      <c r="O358" s="230"/>
      <c r="P358" s="230"/>
      <c r="Q358" s="230"/>
      <c r="R358" s="230"/>
      <c r="S358" s="230"/>
      <c r="T358" s="23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2" t="s">
        <v>149</v>
      </c>
      <c r="AU358" s="232" t="s">
        <v>145</v>
      </c>
      <c r="AV358" s="13" t="s">
        <v>145</v>
      </c>
      <c r="AW358" s="13" t="s">
        <v>32</v>
      </c>
      <c r="AX358" s="13" t="s">
        <v>71</v>
      </c>
      <c r="AY358" s="232" t="s">
        <v>136</v>
      </c>
    </row>
    <row r="359" s="15" customFormat="1">
      <c r="A359" s="15"/>
      <c r="B359" s="244"/>
      <c r="C359" s="245"/>
      <c r="D359" s="223" t="s">
        <v>149</v>
      </c>
      <c r="E359" s="246" t="s">
        <v>19</v>
      </c>
      <c r="F359" s="247" t="s">
        <v>154</v>
      </c>
      <c r="G359" s="245"/>
      <c r="H359" s="248">
        <v>16.800000000000001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4" t="s">
        <v>149</v>
      </c>
      <c r="AU359" s="254" t="s">
        <v>145</v>
      </c>
      <c r="AV359" s="15" t="s">
        <v>144</v>
      </c>
      <c r="AW359" s="15" t="s">
        <v>32</v>
      </c>
      <c r="AX359" s="15" t="s">
        <v>79</v>
      </c>
      <c r="AY359" s="254" t="s">
        <v>136</v>
      </c>
    </row>
    <row r="360" s="2" customFormat="1" ht="16.5" customHeight="1">
      <c r="A360" s="41"/>
      <c r="B360" s="42"/>
      <c r="C360" s="203" t="s">
        <v>710</v>
      </c>
      <c r="D360" s="203" t="s">
        <v>139</v>
      </c>
      <c r="E360" s="204" t="s">
        <v>711</v>
      </c>
      <c r="F360" s="205" t="s">
        <v>712</v>
      </c>
      <c r="G360" s="206" t="s">
        <v>482</v>
      </c>
      <c r="H360" s="207">
        <v>1</v>
      </c>
      <c r="I360" s="208"/>
      <c r="J360" s="209">
        <f>ROUND(I360*H360,2)</f>
        <v>0</v>
      </c>
      <c r="K360" s="205" t="s">
        <v>143</v>
      </c>
      <c r="L360" s="47"/>
      <c r="M360" s="210" t="s">
        <v>19</v>
      </c>
      <c r="N360" s="211" t="s">
        <v>43</v>
      </c>
      <c r="O360" s="87"/>
      <c r="P360" s="212">
        <f>O360*H360</f>
        <v>0</v>
      </c>
      <c r="Q360" s="212">
        <v>0</v>
      </c>
      <c r="R360" s="212">
        <f>Q360*H360</f>
        <v>0</v>
      </c>
      <c r="S360" s="212">
        <v>0.0022399999999999998</v>
      </c>
      <c r="T360" s="213">
        <f>S360*H360</f>
        <v>0.0022399999999999998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4" t="s">
        <v>229</v>
      </c>
      <c r="AT360" s="214" t="s">
        <v>139</v>
      </c>
      <c r="AU360" s="214" t="s">
        <v>145</v>
      </c>
      <c r="AY360" s="20" t="s">
        <v>136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20" t="s">
        <v>145</v>
      </c>
      <c r="BK360" s="215">
        <f>ROUND(I360*H360,2)</f>
        <v>0</v>
      </c>
      <c r="BL360" s="20" t="s">
        <v>229</v>
      </c>
      <c r="BM360" s="214" t="s">
        <v>713</v>
      </c>
    </row>
    <row r="361" s="2" customFormat="1">
      <c r="A361" s="41"/>
      <c r="B361" s="42"/>
      <c r="C361" s="43"/>
      <c r="D361" s="216" t="s">
        <v>147</v>
      </c>
      <c r="E361" s="43"/>
      <c r="F361" s="217" t="s">
        <v>714</v>
      </c>
      <c r="G361" s="43"/>
      <c r="H361" s="43"/>
      <c r="I361" s="218"/>
      <c r="J361" s="43"/>
      <c r="K361" s="43"/>
      <c r="L361" s="47"/>
      <c r="M361" s="219"/>
      <c r="N361" s="220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147</v>
      </c>
      <c r="AU361" s="20" t="s">
        <v>145</v>
      </c>
    </row>
    <row r="362" s="2" customFormat="1" ht="24.15" customHeight="1">
      <c r="A362" s="41"/>
      <c r="B362" s="42"/>
      <c r="C362" s="203" t="s">
        <v>715</v>
      </c>
      <c r="D362" s="203" t="s">
        <v>139</v>
      </c>
      <c r="E362" s="204" t="s">
        <v>716</v>
      </c>
      <c r="F362" s="205" t="s">
        <v>717</v>
      </c>
      <c r="G362" s="206" t="s">
        <v>411</v>
      </c>
      <c r="H362" s="207">
        <v>1</v>
      </c>
      <c r="I362" s="208"/>
      <c r="J362" s="209">
        <f>ROUND(I362*H362,2)</f>
        <v>0</v>
      </c>
      <c r="K362" s="205" t="s">
        <v>143</v>
      </c>
      <c r="L362" s="47"/>
      <c r="M362" s="210" t="s">
        <v>19</v>
      </c>
      <c r="N362" s="211" t="s">
        <v>43</v>
      </c>
      <c r="O362" s="87"/>
      <c r="P362" s="212">
        <f>O362*H362</f>
        <v>0</v>
      </c>
      <c r="Q362" s="212">
        <v>0</v>
      </c>
      <c r="R362" s="212">
        <f>Q362*H362</f>
        <v>0</v>
      </c>
      <c r="S362" s="212">
        <v>0</v>
      </c>
      <c r="T362" s="213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4" t="s">
        <v>229</v>
      </c>
      <c r="AT362" s="214" t="s">
        <v>139</v>
      </c>
      <c r="AU362" s="214" t="s">
        <v>145</v>
      </c>
      <c r="AY362" s="20" t="s">
        <v>136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20" t="s">
        <v>145</v>
      </c>
      <c r="BK362" s="215">
        <f>ROUND(I362*H362,2)</f>
        <v>0</v>
      </c>
      <c r="BL362" s="20" t="s">
        <v>229</v>
      </c>
      <c r="BM362" s="214" t="s">
        <v>718</v>
      </c>
    </row>
    <row r="363" s="2" customFormat="1">
      <c r="A363" s="41"/>
      <c r="B363" s="42"/>
      <c r="C363" s="43"/>
      <c r="D363" s="216" t="s">
        <v>147</v>
      </c>
      <c r="E363" s="43"/>
      <c r="F363" s="217" t="s">
        <v>719</v>
      </c>
      <c r="G363" s="43"/>
      <c r="H363" s="43"/>
      <c r="I363" s="218"/>
      <c r="J363" s="43"/>
      <c r="K363" s="43"/>
      <c r="L363" s="47"/>
      <c r="M363" s="219"/>
      <c r="N363" s="220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147</v>
      </c>
      <c r="AU363" s="20" t="s">
        <v>145</v>
      </c>
    </row>
    <row r="364" s="2" customFormat="1" ht="21.75" customHeight="1">
      <c r="A364" s="41"/>
      <c r="B364" s="42"/>
      <c r="C364" s="203" t="s">
        <v>720</v>
      </c>
      <c r="D364" s="203" t="s">
        <v>139</v>
      </c>
      <c r="E364" s="204" t="s">
        <v>721</v>
      </c>
      <c r="F364" s="205" t="s">
        <v>722</v>
      </c>
      <c r="G364" s="206" t="s">
        <v>411</v>
      </c>
      <c r="H364" s="207">
        <v>1</v>
      </c>
      <c r="I364" s="208"/>
      <c r="J364" s="209">
        <f>ROUND(I364*H364,2)</f>
        <v>0</v>
      </c>
      <c r="K364" s="205" t="s">
        <v>19</v>
      </c>
      <c r="L364" s="47"/>
      <c r="M364" s="210" t="s">
        <v>19</v>
      </c>
      <c r="N364" s="211" t="s">
        <v>43</v>
      </c>
      <c r="O364" s="87"/>
      <c r="P364" s="212">
        <f>O364*H364</f>
        <v>0</v>
      </c>
      <c r="Q364" s="212">
        <v>0</v>
      </c>
      <c r="R364" s="212">
        <f>Q364*H364</f>
        <v>0</v>
      </c>
      <c r="S364" s="212">
        <v>0</v>
      </c>
      <c r="T364" s="213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4" t="s">
        <v>229</v>
      </c>
      <c r="AT364" s="214" t="s">
        <v>139</v>
      </c>
      <c r="AU364" s="214" t="s">
        <v>145</v>
      </c>
      <c r="AY364" s="20" t="s">
        <v>136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20" t="s">
        <v>145</v>
      </c>
      <c r="BK364" s="215">
        <f>ROUND(I364*H364,2)</f>
        <v>0</v>
      </c>
      <c r="BL364" s="20" t="s">
        <v>229</v>
      </c>
      <c r="BM364" s="214" t="s">
        <v>723</v>
      </c>
    </row>
    <row r="365" s="2" customFormat="1" ht="16.5" customHeight="1">
      <c r="A365" s="41"/>
      <c r="B365" s="42"/>
      <c r="C365" s="255" t="s">
        <v>724</v>
      </c>
      <c r="D365" s="255" t="s">
        <v>385</v>
      </c>
      <c r="E365" s="256" t="s">
        <v>725</v>
      </c>
      <c r="F365" s="257" t="s">
        <v>726</v>
      </c>
      <c r="G365" s="258" t="s">
        <v>411</v>
      </c>
      <c r="H365" s="259">
        <v>1</v>
      </c>
      <c r="I365" s="260"/>
      <c r="J365" s="261">
        <f>ROUND(I365*H365,2)</f>
        <v>0</v>
      </c>
      <c r="K365" s="257" t="s">
        <v>143</v>
      </c>
      <c r="L365" s="262"/>
      <c r="M365" s="263" t="s">
        <v>19</v>
      </c>
      <c r="N365" s="264" t="s">
        <v>43</v>
      </c>
      <c r="O365" s="87"/>
      <c r="P365" s="212">
        <f>O365*H365</f>
        <v>0</v>
      </c>
      <c r="Q365" s="212">
        <v>0.0964</v>
      </c>
      <c r="R365" s="212">
        <f>Q365*H365</f>
        <v>0.0964</v>
      </c>
      <c r="S365" s="212">
        <v>0</v>
      </c>
      <c r="T365" s="213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4" t="s">
        <v>313</v>
      </c>
      <c r="AT365" s="214" t="s">
        <v>385</v>
      </c>
      <c r="AU365" s="214" t="s">
        <v>145</v>
      </c>
      <c r="AY365" s="20" t="s">
        <v>136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20" t="s">
        <v>145</v>
      </c>
      <c r="BK365" s="215">
        <f>ROUND(I365*H365,2)</f>
        <v>0</v>
      </c>
      <c r="BL365" s="20" t="s">
        <v>229</v>
      </c>
      <c r="BM365" s="214" t="s">
        <v>727</v>
      </c>
    </row>
    <row r="366" s="2" customFormat="1" ht="33" customHeight="1">
      <c r="A366" s="41"/>
      <c r="B366" s="42"/>
      <c r="C366" s="203" t="s">
        <v>728</v>
      </c>
      <c r="D366" s="203" t="s">
        <v>139</v>
      </c>
      <c r="E366" s="204" t="s">
        <v>729</v>
      </c>
      <c r="F366" s="205" t="s">
        <v>730</v>
      </c>
      <c r="G366" s="206" t="s">
        <v>411</v>
      </c>
      <c r="H366" s="207">
        <v>5</v>
      </c>
      <c r="I366" s="208"/>
      <c r="J366" s="209">
        <f>ROUND(I366*H366,2)</f>
        <v>0</v>
      </c>
      <c r="K366" s="205" t="s">
        <v>19</v>
      </c>
      <c r="L366" s="47"/>
      <c r="M366" s="210" t="s">
        <v>19</v>
      </c>
      <c r="N366" s="211" t="s">
        <v>43</v>
      </c>
      <c r="O366" s="87"/>
      <c r="P366" s="212">
        <f>O366*H366</f>
        <v>0</v>
      </c>
      <c r="Q366" s="212">
        <v>0</v>
      </c>
      <c r="R366" s="212">
        <f>Q366*H366</f>
        <v>0</v>
      </c>
      <c r="S366" s="212">
        <v>0</v>
      </c>
      <c r="T366" s="213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4" t="s">
        <v>229</v>
      </c>
      <c r="AT366" s="214" t="s">
        <v>139</v>
      </c>
      <c r="AU366" s="214" t="s">
        <v>145</v>
      </c>
      <c r="AY366" s="20" t="s">
        <v>136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20" t="s">
        <v>145</v>
      </c>
      <c r="BK366" s="215">
        <f>ROUND(I366*H366,2)</f>
        <v>0</v>
      </c>
      <c r="BL366" s="20" t="s">
        <v>229</v>
      </c>
      <c r="BM366" s="214" t="s">
        <v>731</v>
      </c>
    </row>
    <row r="367" s="2" customFormat="1" ht="33" customHeight="1">
      <c r="A367" s="41"/>
      <c r="B367" s="42"/>
      <c r="C367" s="203" t="s">
        <v>732</v>
      </c>
      <c r="D367" s="203" t="s">
        <v>139</v>
      </c>
      <c r="E367" s="204" t="s">
        <v>733</v>
      </c>
      <c r="F367" s="205" t="s">
        <v>734</v>
      </c>
      <c r="G367" s="206" t="s">
        <v>411</v>
      </c>
      <c r="H367" s="207">
        <v>14</v>
      </c>
      <c r="I367" s="208"/>
      <c r="J367" s="209">
        <f>ROUND(I367*H367,2)</f>
        <v>0</v>
      </c>
      <c r="K367" s="205" t="s">
        <v>19</v>
      </c>
      <c r="L367" s="47"/>
      <c r="M367" s="210" t="s">
        <v>19</v>
      </c>
      <c r="N367" s="211" t="s">
        <v>43</v>
      </c>
      <c r="O367" s="87"/>
      <c r="P367" s="212">
        <f>O367*H367</f>
        <v>0</v>
      </c>
      <c r="Q367" s="212">
        <v>0</v>
      </c>
      <c r="R367" s="212">
        <f>Q367*H367</f>
        <v>0</v>
      </c>
      <c r="S367" s="212">
        <v>0</v>
      </c>
      <c r="T367" s="213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4" t="s">
        <v>229</v>
      </c>
      <c r="AT367" s="214" t="s">
        <v>139</v>
      </c>
      <c r="AU367" s="214" t="s">
        <v>145</v>
      </c>
      <c r="AY367" s="20" t="s">
        <v>136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20" t="s">
        <v>145</v>
      </c>
      <c r="BK367" s="215">
        <f>ROUND(I367*H367,2)</f>
        <v>0</v>
      </c>
      <c r="BL367" s="20" t="s">
        <v>229</v>
      </c>
      <c r="BM367" s="214" t="s">
        <v>735</v>
      </c>
    </row>
    <row r="368" s="2" customFormat="1" ht="24.15" customHeight="1">
      <c r="A368" s="41"/>
      <c r="B368" s="42"/>
      <c r="C368" s="203" t="s">
        <v>736</v>
      </c>
      <c r="D368" s="203" t="s">
        <v>139</v>
      </c>
      <c r="E368" s="204" t="s">
        <v>737</v>
      </c>
      <c r="F368" s="205" t="s">
        <v>738</v>
      </c>
      <c r="G368" s="206" t="s">
        <v>411</v>
      </c>
      <c r="H368" s="207">
        <v>4</v>
      </c>
      <c r="I368" s="208"/>
      <c r="J368" s="209">
        <f>ROUND(I368*H368,2)</f>
        <v>0</v>
      </c>
      <c r="K368" s="205" t="s">
        <v>19</v>
      </c>
      <c r="L368" s="47"/>
      <c r="M368" s="210" t="s">
        <v>19</v>
      </c>
      <c r="N368" s="211" t="s">
        <v>43</v>
      </c>
      <c r="O368" s="87"/>
      <c r="P368" s="212">
        <f>O368*H368</f>
        <v>0</v>
      </c>
      <c r="Q368" s="212">
        <v>0</v>
      </c>
      <c r="R368" s="212">
        <f>Q368*H368</f>
        <v>0</v>
      </c>
      <c r="S368" s="212">
        <v>0</v>
      </c>
      <c r="T368" s="213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4" t="s">
        <v>229</v>
      </c>
      <c r="AT368" s="214" t="s">
        <v>139</v>
      </c>
      <c r="AU368" s="214" t="s">
        <v>145</v>
      </c>
      <c r="AY368" s="20" t="s">
        <v>136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20" t="s">
        <v>145</v>
      </c>
      <c r="BK368" s="215">
        <f>ROUND(I368*H368,2)</f>
        <v>0</v>
      </c>
      <c r="BL368" s="20" t="s">
        <v>229</v>
      </c>
      <c r="BM368" s="214" t="s">
        <v>739</v>
      </c>
    </row>
    <row r="369" s="2" customFormat="1" ht="16.5" customHeight="1">
      <c r="A369" s="41"/>
      <c r="B369" s="42"/>
      <c r="C369" s="255" t="s">
        <v>740</v>
      </c>
      <c r="D369" s="255" t="s">
        <v>385</v>
      </c>
      <c r="E369" s="256" t="s">
        <v>741</v>
      </c>
      <c r="F369" s="257" t="s">
        <v>742</v>
      </c>
      <c r="G369" s="258" t="s">
        <v>411</v>
      </c>
      <c r="H369" s="259">
        <v>4</v>
      </c>
      <c r="I369" s="260"/>
      <c r="J369" s="261">
        <f>ROUND(I369*H369,2)</f>
        <v>0</v>
      </c>
      <c r="K369" s="257" t="s">
        <v>19</v>
      </c>
      <c r="L369" s="262"/>
      <c r="M369" s="263" t="s">
        <v>19</v>
      </c>
      <c r="N369" s="264" t="s">
        <v>43</v>
      </c>
      <c r="O369" s="87"/>
      <c r="P369" s="212">
        <f>O369*H369</f>
        <v>0</v>
      </c>
      <c r="Q369" s="212">
        <v>0.001</v>
      </c>
      <c r="R369" s="212">
        <f>Q369*H369</f>
        <v>0.0040000000000000001</v>
      </c>
      <c r="S369" s="212">
        <v>0</v>
      </c>
      <c r="T369" s="213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4" t="s">
        <v>313</v>
      </c>
      <c r="AT369" s="214" t="s">
        <v>385</v>
      </c>
      <c r="AU369" s="214" t="s">
        <v>145</v>
      </c>
      <c r="AY369" s="20" t="s">
        <v>136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20" t="s">
        <v>145</v>
      </c>
      <c r="BK369" s="215">
        <f>ROUND(I369*H369,2)</f>
        <v>0</v>
      </c>
      <c r="BL369" s="20" t="s">
        <v>229</v>
      </c>
      <c r="BM369" s="214" t="s">
        <v>743</v>
      </c>
    </row>
    <row r="370" s="2" customFormat="1" ht="16.5" customHeight="1">
      <c r="A370" s="41"/>
      <c r="B370" s="42"/>
      <c r="C370" s="203" t="s">
        <v>744</v>
      </c>
      <c r="D370" s="203" t="s">
        <v>139</v>
      </c>
      <c r="E370" s="204" t="s">
        <v>745</v>
      </c>
      <c r="F370" s="205" t="s">
        <v>746</v>
      </c>
      <c r="G370" s="206" t="s">
        <v>411</v>
      </c>
      <c r="H370" s="207">
        <v>1</v>
      </c>
      <c r="I370" s="208"/>
      <c r="J370" s="209">
        <f>ROUND(I370*H370,2)</f>
        <v>0</v>
      </c>
      <c r="K370" s="205" t="s">
        <v>19</v>
      </c>
      <c r="L370" s="47"/>
      <c r="M370" s="210" t="s">
        <v>19</v>
      </c>
      <c r="N370" s="211" t="s">
        <v>43</v>
      </c>
      <c r="O370" s="87"/>
      <c r="P370" s="212">
        <f>O370*H370</f>
        <v>0</v>
      </c>
      <c r="Q370" s="212">
        <v>0</v>
      </c>
      <c r="R370" s="212">
        <f>Q370*H370</f>
        <v>0</v>
      </c>
      <c r="S370" s="212">
        <v>0</v>
      </c>
      <c r="T370" s="213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4" t="s">
        <v>229</v>
      </c>
      <c r="AT370" s="214" t="s">
        <v>139</v>
      </c>
      <c r="AU370" s="214" t="s">
        <v>145</v>
      </c>
      <c r="AY370" s="20" t="s">
        <v>136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20" t="s">
        <v>145</v>
      </c>
      <c r="BK370" s="215">
        <f>ROUND(I370*H370,2)</f>
        <v>0</v>
      </c>
      <c r="BL370" s="20" t="s">
        <v>229</v>
      </c>
      <c r="BM370" s="214" t="s">
        <v>747</v>
      </c>
    </row>
    <row r="371" s="2" customFormat="1" ht="16.5" customHeight="1">
      <c r="A371" s="41"/>
      <c r="B371" s="42"/>
      <c r="C371" s="255" t="s">
        <v>748</v>
      </c>
      <c r="D371" s="255" t="s">
        <v>385</v>
      </c>
      <c r="E371" s="256" t="s">
        <v>749</v>
      </c>
      <c r="F371" s="257" t="s">
        <v>750</v>
      </c>
      <c r="G371" s="258" t="s">
        <v>19</v>
      </c>
      <c r="H371" s="259">
        <v>1</v>
      </c>
      <c r="I371" s="260"/>
      <c r="J371" s="261">
        <f>ROUND(I371*H371,2)</f>
        <v>0</v>
      </c>
      <c r="K371" s="257" t="s">
        <v>19</v>
      </c>
      <c r="L371" s="262"/>
      <c r="M371" s="263" t="s">
        <v>19</v>
      </c>
      <c r="N371" s="264" t="s">
        <v>43</v>
      </c>
      <c r="O371" s="87"/>
      <c r="P371" s="212">
        <f>O371*H371</f>
        <v>0</v>
      </c>
      <c r="Q371" s="212">
        <v>0</v>
      </c>
      <c r="R371" s="212">
        <f>Q371*H371</f>
        <v>0</v>
      </c>
      <c r="S371" s="212">
        <v>0</v>
      </c>
      <c r="T371" s="213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4" t="s">
        <v>313</v>
      </c>
      <c r="AT371" s="214" t="s">
        <v>385</v>
      </c>
      <c r="AU371" s="214" t="s">
        <v>145</v>
      </c>
      <c r="AY371" s="20" t="s">
        <v>136</v>
      </c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20" t="s">
        <v>145</v>
      </c>
      <c r="BK371" s="215">
        <f>ROUND(I371*H371,2)</f>
        <v>0</v>
      </c>
      <c r="BL371" s="20" t="s">
        <v>229</v>
      </c>
      <c r="BM371" s="214" t="s">
        <v>751</v>
      </c>
    </row>
    <row r="372" s="2" customFormat="1" ht="24.15" customHeight="1">
      <c r="A372" s="41"/>
      <c r="B372" s="42"/>
      <c r="C372" s="203" t="s">
        <v>752</v>
      </c>
      <c r="D372" s="203" t="s">
        <v>139</v>
      </c>
      <c r="E372" s="204" t="s">
        <v>753</v>
      </c>
      <c r="F372" s="205" t="s">
        <v>754</v>
      </c>
      <c r="G372" s="206" t="s">
        <v>411</v>
      </c>
      <c r="H372" s="207">
        <v>1</v>
      </c>
      <c r="I372" s="208"/>
      <c r="J372" s="209">
        <f>ROUND(I372*H372,2)</f>
        <v>0</v>
      </c>
      <c r="K372" s="205" t="s">
        <v>19</v>
      </c>
      <c r="L372" s="47"/>
      <c r="M372" s="210" t="s">
        <v>19</v>
      </c>
      <c r="N372" s="211" t="s">
        <v>43</v>
      </c>
      <c r="O372" s="87"/>
      <c r="P372" s="212">
        <f>O372*H372</f>
        <v>0</v>
      </c>
      <c r="Q372" s="212">
        <v>0</v>
      </c>
      <c r="R372" s="212">
        <f>Q372*H372</f>
        <v>0</v>
      </c>
      <c r="S372" s="212">
        <v>0</v>
      </c>
      <c r="T372" s="213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4" t="s">
        <v>229</v>
      </c>
      <c r="AT372" s="214" t="s">
        <v>139</v>
      </c>
      <c r="AU372" s="214" t="s">
        <v>145</v>
      </c>
      <c r="AY372" s="20" t="s">
        <v>136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20" t="s">
        <v>145</v>
      </c>
      <c r="BK372" s="215">
        <f>ROUND(I372*H372,2)</f>
        <v>0</v>
      </c>
      <c r="BL372" s="20" t="s">
        <v>229</v>
      </c>
      <c r="BM372" s="214" t="s">
        <v>755</v>
      </c>
    </row>
    <row r="373" s="2" customFormat="1" ht="24.15" customHeight="1">
      <c r="A373" s="41"/>
      <c r="B373" s="42"/>
      <c r="C373" s="203" t="s">
        <v>756</v>
      </c>
      <c r="D373" s="203" t="s">
        <v>139</v>
      </c>
      <c r="E373" s="204" t="s">
        <v>757</v>
      </c>
      <c r="F373" s="205" t="s">
        <v>758</v>
      </c>
      <c r="G373" s="206" t="s">
        <v>393</v>
      </c>
      <c r="H373" s="265"/>
      <c r="I373" s="208"/>
      <c r="J373" s="209">
        <f>ROUND(I373*H373,2)</f>
        <v>0</v>
      </c>
      <c r="K373" s="205" t="s">
        <v>143</v>
      </c>
      <c r="L373" s="47"/>
      <c r="M373" s="210" t="s">
        <v>19</v>
      </c>
      <c r="N373" s="211" t="s">
        <v>43</v>
      </c>
      <c r="O373" s="87"/>
      <c r="P373" s="212">
        <f>O373*H373</f>
        <v>0</v>
      </c>
      <c r="Q373" s="212">
        <v>0</v>
      </c>
      <c r="R373" s="212">
        <f>Q373*H373</f>
        <v>0</v>
      </c>
      <c r="S373" s="212">
        <v>0</v>
      </c>
      <c r="T373" s="213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4" t="s">
        <v>229</v>
      </c>
      <c r="AT373" s="214" t="s">
        <v>139</v>
      </c>
      <c r="AU373" s="214" t="s">
        <v>145</v>
      </c>
      <c r="AY373" s="20" t="s">
        <v>136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20" t="s">
        <v>145</v>
      </c>
      <c r="BK373" s="215">
        <f>ROUND(I373*H373,2)</f>
        <v>0</v>
      </c>
      <c r="BL373" s="20" t="s">
        <v>229</v>
      </c>
      <c r="BM373" s="214" t="s">
        <v>759</v>
      </c>
    </row>
    <row r="374" s="2" customFormat="1">
      <c r="A374" s="41"/>
      <c r="B374" s="42"/>
      <c r="C374" s="43"/>
      <c r="D374" s="216" t="s">
        <v>147</v>
      </c>
      <c r="E374" s="43"/>
      <c r="F374" s="217" t="s">
        <v>760</v>
      </c>
      <c r="G374" s="43"/>
      <c r="H374" s="43"/>
      <c r="I374" s="218"/>
      <c r="J374" s="43"/>
      <c r="K374" s="43"/>
      <c r="L374" s="47"/>
      <c r="M374" s="219"/>
      <c r="N374" s="220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147</v>
      </c>
      <c r="AU374" s="20" t="s">
        <v>145</v>
      </c>
    </row>
    <row r="375" s="12" customFormat="1" ht="22.8" customHeight="1">
      <c r="A375" s="12"/>
      <c r="B375" s="187"/>
      <c r="C375" s="188"/>
      <c r="D375" s="189" t="s">
        <v>70</v>
      </c>
      <c r="E375" s="201" t="s">
        <v>761</v>
      </c>
      <c r="F375" s="201" t="s">
        <v>762</v>
      </c>
      <c r="G375" s="188"/>
      <c r="H375" s="188"/>
      <c r="I375" s="191"/>
      <c r="J375" s="202">
        <f>BK375</f>
        <v>0</v>
      </c>
      <c r="K375" s="188"/>
      <c r="L375" s="193"/>
      <c r="M375" s="194"/>
      <c r="N375" s="195"/>
      <c r="O375" s="195"/>
      <c r="P375" s="196">
        <f>SUM(P376:P386)</f>
        <v>0</v>
      </c>
      <c r="Q375" s="195"/>
      <c r="R375" s="196">
        <f>SUM(R376:R386)</f>
        <v>0.0020200000000000001</v>
      </c>
      <c r="S375" s="195"/>
      <c r="T375" s="197">
        <f>SUM(T376:T386)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198" t="s">
        <v>145</v>
      </c>
      <c r="AT375" s="199" t="s">
        <v>70</v>
      </c>
      <c r="AU375" s="199" t="s">
        <v>79</v>
      </c>
      <c r="AY375" s="198" t="s">
        <v>136</v>
      </c>
      <c r="BK375" s="200">
        <f>SUM(BK376:BK386)</f>
        <v>0</v>
      </c>
    </row>
    <row r="376" s="2" customFormat="1" ht="16.5" customHeight="1">
      <c r="A376" s="41"/>
      <c r="B376" s="42"/>
      <c r="C376" s="203" t="s">
        <v>763</v>
      </c>
      <c r="D376" s="203" t="s">
        <v>139</v>
      </c>
      <c r="E376" s="204" t="s">
        <v>764</v>
      </c>
      <c r="F376" s="205" t="s">
        <v>765</v>
      </c>
      <c r="G376" s="206" t="s">
        <v>162</v>
      </c>
      <c r="H376" s="207">
        <v>25</v>
      </c>
      <c r="I376" s="208"/>
      <c r="J376" s="209">
        <f>ROUND(I376*H376,2)</f>
        <v>0</v>
      </c>
      <c r="K376" s="205" t="s">
        <v>19</v>
      </c>
      <c r="L376" s="47"/>
      <c r="M376" s="210" t="s">
        <v>19</v>
      </c>
      <c r="N376" s="211" t="s">
        <v>43</v>
      </c>
      <c r="O376" s="87"/>
      <c r="P376" s="212">
        <f>O376*H376</f>
        <v>0</v>
      </c>
      <c r="Q376" s="212">
        <v>0</v>
      </c>
      <c r="R376" s="212">
        <f>Q376*H376</f>
        <v>0</v>
      </c>
      <c r="S376" s="212">
        <v>0</v>
      </c>
      <c r="T376" s="213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4" t="s">
        <v>229</v>
      </c>
      <c r="AT376" s="214" t="s">
        <v>139</v>
      </c>
      <c r="AU376" s="214" t="s">
        <v>145</v>
      </c>
      <c r="AY376" s="20" t="s">
        <v>136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20" t="s">
        <v>145</v>
      </c>
      <c r="BK376" s="215">
        <f>ROUND(I376*H376,2)</f>
        <v>0</v>
      </c>
      <c r="BL376" s="20" t="s">
        <v>229</v>
      </c>
      <c r="BM376" s="214" t="s">
        <v>766</v>
      </c>
    </row>
    <row r="377" s="13" customFormat="1">
      <c r="A377" s="13"/>
      <c r="B377" s="221"/>
      <c r="C377" s="222"/>
      <c r="D377" s="223" t="s">
        <v>149</v>
      </c>
      <c r="E377" s="224" t="s">
        <v>19</v>
      </c>
      <c r="F377" s="225" t="s">
        <v>275</v>
      </c>
      <c r="G377" s="222"/>
      <c r="H377" s="226">
        <v>25</v>
      </c>
      <c r="I377" s="227"/>
      <c r="J377" s="222"/>
      <c r="K377" s="222"/>
      <c r="L377" s="228"/>
      <c r="M377" s="229"/>
      <c r="N377" s="230"/>
      <c r="O377" s="230"/>
      <c r="P377" s="230"/>
      <c r="Q377" s="230"/>
      <c r="R377" s="230"/>
      <c r="S377" s="230"/>
      <c r="T377" s="23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2" t="s">
        <v>149</v>
      </c>
      <c r="AU377" s="232" t="s">
        <v>145</v>
      </c>
      <c r="AV377" s="13" t="s">
        <v>145</v>
      </c>
      <c r="AW377" s="13" t="s">
        <v>32</v>
      </c>
      <c r="AX377" s="13" t="s">
        <v>71</v>
      </c>
      <c r="AY377" s="232" t="s">
        <v>136</v>
      </c>
    </row>
    <row r="378" s="15" customFormat="1">
      <c r="A378" s="15"/>
      <c r="B378" s="244"/>
      <c r="C378" s="245"/>
      <c r="D378" s="223" t="s">
        <v>149</v>
      </c>
      <c r="E378" s="246" t="s">
        <v>19</v>
      </c>
      <c r="F378" s="247" t="s">
        <v>154</v>
      </c>
      <c r="G378" s="245"/>
      <c r="H378" s="248">
        <v>25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4" t="s">
        <v>149</v>
      </c>
      <c r="AU378" s="254" t="s">
        <v>145</v>
      </c>
      <c r="AV378" s="15" t="s">
        <v>144</v>
      </c>
      <c r="AW378" s="15" t="s">
        <v>32</v>
      </c>
      <c r="AX378" s="15" t="s">
        <v>79</v>
      </c>
      <c r="AY378" s="254" t="s">
        <v>136</v>
      </c>
    </row>
    <row r="379" s="2" customFormat="1" ht="16.5" customHeight="1">
      <c r="A379" s="41"/>
      <c r="B379" s="42"/>
      <c r="C379" s="255" t="s">
        <v>767</v>
      </c>
      <c r="D379" s="255" t="s">
        <v>385</v>
      </c>
      <c r="E379" s="256" t="s">
        <v>768</v>
      </c>
      <c r="F379" s="257" t="s">
        <v>769</v>
      </c>
      <c r="G379" s="258" t="s">
        <v>162</v>
      </c>
      <c r="H379" s="259">
        <v>30</v>
      </c>
      <c r="I379" s="260"/>
      <c r="J379" s="261">
        <f>ROUND(I379*H379,2)</f>
        <v>0</v>
      </c>
      <c r="K379" s="257" t="s">
        <v>19</v>
      </c>
      <c r="L379" s="262"/>
      <c r="M379" s="263" t="s">
        <v>19</v>
      </c>
      <c r="N379" s="264" t="s">
        <v>43</v>
      </c>
      <c r="O379" s="87"/>
      <c r="P379" s="212">
        <f>O379*H379</f>
        <v>0</v>
      </c>
      <c r="Q379" s="212">
        <v>5.0000000000000002E-05</v>
      </c>
      <c r="R379" s="212">
        <f>Q379*H379</f>
        <v>0.0015</v>
      </c>
      <c r="S379" s="212">
        <v>0</v>
      </c>
      <c r="T379" s="213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4" t="s">
        <v>313</v>
      </c>
      <c r="AT379" s="214" t="s">
        <v>385</v>
      </c>
      <c r="AU379" s="214" t="s">
        <v>145</v>
      </c>
      <c r="AY379" s="20" t="s">
        <v>136</v>
      </c>
      <c r="BE379" s="215">
        <f>IF(N379="základní",J379,0)</f>
        <v>0</v>
      </c>
      <c r="BF379" s="215">
        <f>IF(N379="snížená",J379,0)</f>
        <v>0</v>
      </c>
      <c r="BG379" s="215">
        <f>IF(N379="zákl. přenesená",J379,0)</f>
        <v>0</v>
      </c>
      <c r="BH379" s="215">
        <f>IF(N379="sníž. přenesená",J379,0)</f>
        <v>0</v>
      </c>
      <c r="BI379" s="215">
        <f>IF(N379="nulová",J379,0)</f>
        <v>0</v>
      </c>
      <c r="BJ379" s="20" t="s">
        <v>145</v>
      </c>
      <c r="BK379" s="215">
        <f>ROUND(I379*H379,2)</f>
        <v>0</v>
      </c>
      <c r="BL379" s="20" t="s">
        <v>229</v>
      </c>
      <c r="BM379" s="214" t="s">
        <v>770</v>
      </c>
    </row>
    <row r="380" s="13" customFormat="1">
      <c r="A380" s="13"/>
      <c r="B380" s="221"/>
      <c r="C380" s="222"/>
      <c r="D380" s="223" t="s">
        <v>149</v>
      </c>
      <c r="E380" s="224" t="s">
        <v>19</v>
      </c>
      <c r="F380" s="225" t="s">
        <v>771</v>
      </c>
      <c r="G380" s="222"/>
      <c r="H380" s="226">
        <v>30</v>
      </c>
      <c r="I380" s="227"/>
      <c r="J380" s="222"/>
      <c r="K380" s="222"/>
      <c r="L380" s="228"/>
      <c r="M380" s="229"/>
      <c r="N380" s="230"/>
      <c r="O380" s="230"/>
      <c r="P380" s="230"/>
      <c r="Q380" s="230"/>
      <c r="R380" s="230"/>
      <c r="S380" s="230"/>
      <c r="T380" s="23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2" t="s">
        <v>149</v>
      </c>
      <c r="AU380" s="232" t="s">
        <v>145</v>
      </c>
      <c r="AV380" s="13" t="s">
        <v>145</v>
      </c>
      <c r="AW380" s="13" t="s">
        <v>32</v>
      </c>
      <c r="AX380" s="13" t="s">
        <v>71</v>
      </c>
      <c r="AY380" s="232" t="s">
        <v>136</v>
      </c>
    </row>
    <row r="381" s="15" customFormat="1">
      <c r="A381" s="15"/>
      <c r="B381" s="244"/>
      <c r="C381" s="245"/>
      <c r="D381" s="223" t="s">
        <v>149</v>
      </c>
      <c r="E381" s="246" t="s">
        <v>19</v>
      </c>
      <c r="F381" s="247" t="s">
        <v>154</v>
      </c>
      <c r="G381" s="245"/>
      <c r="H381" s="248">
        <v>30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4" t="s">
        <v>149</v>
      </c>
      <c r="AU381" s="254" t="s">
        <v>145</v>
      </c>
      <c r="AV381" s="15" t="s">
        <v>144</v>
      </c>
      <c r="AW381" s="15" t="s">
        <v>32</v>
      </c>
      <c r="AX381" s="15" t="s">
        <v>79</v>
      </c>
      <c r="AY381" s="254" t="s">
        <v>136</v>
      </c>
    </row>
    <row r="382" s="2" customFormat="1" ht="16.5" customHeight="1">
      <c r="A382" s="41"/>
      <c r="B382" s="42"/>
      <c r="C382" s="203" t="s">
        <v>772</v>
      </c>
      <c r="D382" s="203" t="s">
        <v>139</v>
      </c>
      <c r="E382" s="204" t="s">
        <v>773</v>
      </c>
      <c r="F382" s="205" t="s">
        <v>774</v>
      </c>
      <c r="G382" s="206" t="s">
        <v>411</v>
      </c>
      <c r="H382" s="207">
        <v>2</v>
      </c>
      <c r="I382" s="208"/>
      <c r="J382" s="209">
        <f>ROUND(I382*H382,2)</f>
        <v>0</v>
      </c>
      <c r="K382" s="205" t="s">
        <v>19</v>
      </c>
      <c r="L382" s="47"/>
      <c r="M382" s="210" t="s">
        <v>19</v>
      </c>
      <c r="N382" s="211" t="s">
        <v>43</v>
      </c>
      <c r="O382" s="87"/>
      <c r="P382" s="212">
        <f>O382*H382</f>
        <v>0</v>
      </c>
      <c r="Q382" s="212">
        <v>0</v>
      </c>
      <c r="R382" s="212">
        <f>Q382*H382</f>
        <v>0</v>
      </c>
      <c r="S382" s="212">
        <v>0</v>
      </c>
      <c r="T382" s="213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4" t="s">
        <v>229</v>
      </c>
      <c r="AT382" s="214" t="s">
        <v>139</v>
      </c>
      <c r="AU382" s="214" t="s">
        <v>145</v>
      </c>
      <c r="AY382" s="20" t="s">
        <v>136</v>
      </c>
      <c r="BE382" s="215">
        <f>IF(N382="základní",J382,0)</f>
        <v>0</v>
      </c>
      <c r="BF382" s="215">
        <f>IF(N382="snížená",J382,0)</f>
        <v>0</v>
      </c>
      <c r="BG382" s="215">
        <f>IF(N382="zákl. přenesená",J382,0)</f>
        <v>0</v>
      </c>
      <c r="BH382" s="215">
        <f>IF(N382="sníž. přenesená",J382,0)</f>
        <v>0</v>
      </c>
      <c r="BI382" s="215">
        <f>IF(N382="nulová",J382,0)</f>
        <v>0</v>
      </c>
      <c r="BJ382" s="20" t="s">
        <v>145</v>
      </c>
      <c r="BK382" s="215">
        <f>ROUND(I382*H382,2)</f>
        <v>0</v>
      </c>
      <c r="BL382" s="20" t="s">
        <v>229</v>
      </c>
      <c r="BM382" s="214" t="s">
        <v>775</v>
      </c>
    </row>
    <row r="383" s="2" customFormat="1" ht="16.5" customHeight="1">
      <c r="A383" s="41"/>
      <c r="B383" s="42"/>
      <c r="C383" s="255" t="s">
        <v>776</v>
      </c>
      <c r="D383" s="255" t="s">
        <v>385</v>
      </c>
      <c r="E383" s="256" t="s">
        <v>777</v>
      </c>
      <c r="F383" s="257" t="s">
        <v>778</v>
      </c>
      <c r="G383" s="258" t="s">
        <v>411</v>
      </c>
      <c r="H383" s="259">
        <v>2</v>
      </c>
      <c r="I383" s="260"/>
      <c r="J383" s="261">
        <f>ROUND(I383*H383,2)</f>
        <v>0</v>
      </c>
      <c r="K383" s="257" t="s">
        <v>19</v>
      </c>
      <c r="L383" s="262"/>
      <c r="M383" s="263" t="s">
        <v>19</v>
      </c>
      <c r="N383" s="264" t="s">
        <v>43</v>
      </c>
      <c r="O383" s="87"/>
      <c r="P383" s="212">
        <f>O383*H383</f>
        <v>0</v>
      </c>
      <c r="Q383" s="212">
        <v>0.00025999999999999998</v>
      </c>
      <c r="R383" s="212">
        <f>Q383*H383</f>
        <v>0.00051999999999999995</v>
      </c>
      <c r="S383" s="212">
        <v>0</v>
      </c>
      <c r="T383" s="213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4" t="s">
        <v>313</v>
      </c>
      <c r="AT383" s="214" t="s">
        <v>385</v>
      </c>
      <c r="AU383" s="214" t="s">
        <v>145</v>
      </c>
      <c r="AY383" s="20" t="s">
        <v>136</v>
      </c>
      <c r="BE383" s="215">
        <f>IF(N383="základní",J383,0)</f>
        <v>0</v>
      </c>
      <c r="BF383" s="215">
        <f>IF(N383="snížená",J383,0)</f>
        <v>0</v>
      </c>
      <c r="BG383" s="215">
        <f>IF(N383="zákl. přenesená",J383,0)</f>
        <v>0</v>
      </c>
      <c r="BH383" s="215">
        <f>IF(N383="sníž. přenesená",J383,0)</f>
        <v>0</v>
      </c>
      <c r="BI383" s="215">
        <f>IF(N383="nulová",J383,0)</f>
        <v>0</v>
      </c>
      <c r="BJ383" s="20" t="s">
        <v>145</v>
      </c>
      <c r="BK383" s="215">
        <f>ROUND(I383*H383,2)</f>
        <v>0</v>
      </c>
      <c r="BL383" s="20" t="s">
        <v>229</v>
      </c>
      <c r="BM383" s="214" t="s">
        <v>779</v>
      </c>
    </row>
    <row r="384" s="2" customFormat="1" ht="16.5" customHeight="1">
      <c r="A384" s="41"/>
      <c r="B384" s="42"/>
      <c r="C384" s="203" t="s">
        <v>780</v>
      </c>
      <c r="D384" s="203" t="s">
        <v>139</v>
      </c>
      <c r="E384" s="204" t="s">
        <v>781</v>
      </c>
      <c r="F384" s="205" t="s">
        <v>782</v>
      </c>
      <c r="G384" s="206" t="s">
        <v>411</v>
      </c>
      <c r="H384" s="207">
        <v>3</v>
      </c>
      <c r="I384" s="208"/>
      <c r="J384" s="209">
        <f>ROUND(I384*H384,2)</f>
        <v>0</v>
      </c>
      <c r="K384" s="205" t="s">
        <v>19</v>
      </c>
      <c r="L384" s="47"/>
      <c r="M384" s="210" t="s">
        <v>19</v>
      </c>
      <c r="N384" s="211" t="s">
        <v>43</v>
      </c>
      <c r="O384" s="87"/>
      <c r="P384" s="212">
        <f>O384*H384</f>
        <v>0</v>
      </c>
      <c r="Q384" s="212">
        <v>0</v>
      </c>
      <c r="R384" s="212">
        <f>Q384*H384</f>
        <v>0</v>
      </c>
      <c r="S384" s="212">
        <v>0</v>
      </c>
      <c r="T384" s="213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4" t="s">
        <v>229</v>
      </c>
      <c r="AT384" s="214" t="s">
        <v>139</v>
      </c>
      <c r="AU384" s="214" t="s">
        <v>145</v>
      </c>
      <c r="AY384" s="20" t="s">
        <v>136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20" t="s">
        <v>145</v>
      </c>
      <c r="BK384" s="215">
        <f>ROUND(I384*H384,2)</f>
        <v>0</v>
      </c>
      <c r="BL384" s="20" t="s">
        <v>229</v>
      </c>
      <c r="BM384" s="214" t="s">
        <v>783</v>
      </c>
    </row>
    <row r="385" s="2" customFormat="1" ht="24.15" customHeight="1">
      <c r="A385" s="41"/>
      <c r="B385" s="42"/>
      <c r="C385" s="203" t="s">
        <v>784</v>
      </c>
      <c r="D385" s="203" t="s">
        <v>139</v>
      </c>
      <c r="E385" s="204" t="s">
        <v>785</v>
      </c>
      <c r="F385" s="205" t="s">
        <v>786</v>
      </c>
      <c r="G385" s="206" t="s">
        <v>393</v>
      </c>
      <c r="H385" s="265"/>
      <c r="I385" s="208"/>
      <c r="J385" s="209">
        <f>ROUND(I385*H385,2)</f>
        <v>0</v>
      </c>
      <c r="K385" s="205" t="s">
        <v>143</v>
      </c>
      <c r="L385" s="47"/>
      <c r="M385" s="210" t="s">
        <v>19</v>
      </c>
      <c r="N385" s="211" t="s">
        <v>43</v>
      </c>
      <c r="O385" s="87"/>
      <c r="P385" s="212">
        <f>O385*H385</f>
        <v>0</v>
      </c>
      <c r="Q385" s="212">
        <v>0</v>
      </c>
      <c r="R385" s="212">
        <f>Q385*H385</f>
        <v>0</v>
      </c>
      <c r="S385" s="212">
        <v>0</v>
      </c>
      <c r="T385" s="213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4" t="s">
        <v>229</v>
      </c>
      <c r="AT385" s="214" t="s">
        <v>139</v>
      </c>
      <c r="AU385" s="214" t="s">
        <v>145</v>
      </c>
      <c r="AY385" s="20" t="s">
        <v>136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20" t="s">
        <v>145</v>
      </c>
      <c r="BK385" s="215">
        <f>ROUND(I385*H385,2)</f>
        <v>0</v>
      </c>
      <c r="BL385" s="20" t="s">
        <v>229</v>
      </c>
      <c r="BM385" s="214" t="s">
        <v>787</v>
      </c>
    </row>
    <row r="386" s="2" customFormat="1">
      <c r="A386" s="41"/>
      <c r="B386" s="42"/>
      <c r="C386" s="43"/>
      <c r="D386" s="216" t="s">
        <v>147</v>
      </c>
      <c r="E386" s="43"/>
      <c r="F386" s="217" t="s">
        <v>788</v>
      </c>
      <c r="G386" s="43"/>
      <c r="H386" s="43"/>
      <c r="I386" s="218"/>
      <c r="J386" s="43"/>
      <c r="K386" s="43"/>
      <c r="L386" s="47"/>
      <c r="M386" s="219"/>
      <c r="N386" s="220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147</v>
      </c>
      <c r="AU386" s="20" t="s">
        <v>145</v>
      </c>
    </row>
    <row r="387" s="12" customFormat="1" ht="22.8" customHeight="1">
      <c r="A387" s="12"/>
      <c r="B387" s="187"/>
      <c r="C387" s="188"/>
      <c r="D387" s="189" t="s">
        <v>70</v>
      </c>
      <c r="E387" s="201" t="s">
        <v>789</v>
      </c>
      <c r="F387" s="201" t="s">
        <v>790</v>
      </c>
      <c r="G387" s="188"/>
      <c r="H387" s="188"/>
      <c r="I387" s="191"/>
      <c r="J387" s="202">
        <f>BK387</f>
        <v>0</v>
      </c>
      <c r="K387" s="188"/>
      <c r="L387" s="193"/>
      <c r="M387" s="194"/>
      <c r="N387" s="195"/>
      <c r="O387" s="195"/>
      <c r="P387" s="196">
        <f>SUM(P388:P393)</f>
        <v>0</v>
      </c>
      <c r="Q387" s="195"/>
      <c r="R387" s="196">
        <f>SUM(R388:R393)</f>
        <v>0.010969999999999999</v>
      </c>
      <c r="S387" s="195"/>
      <c r="T387" s="197">
        <f>SUM(T388:T393)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98" t="s">
        <v>145</v>
      </c>
      <c r="AT387" s="199" t="s">
        <v>70</v>
      </c>
      <c r="AU387" s="199" t="s">
        <v>79</v>
      </c>
      <c r="AY387" s="198" t="s">
        <v>136</v>
      </c>
      <c r="BK387" s="200">
        <f>SUM(BK388:BK393)</f>
        <v>0</v>
      </c>
    </row>
    <row r="388" s="2" customFormat="1" ht="16.5" customHeight="1">
      <c r="A388" s="41"/>
      <c r="B388" s="42"/>
      <c r="C388" s="203" t="s">
        <v>791</v>
      </c>
      <c r="D388" s="203" t="s">
        <v>139</v>
      </c>
      <c r="E388" s="204" t="s">
        <v>792</v>
      </c>
      <c r="F388" s="205" t="s">
        <v>793</v>
      </c>
      <c r="G388" s="206" t="s">
        <v>411</v>
      </c>
      <c r="H388" s="207">
        <v>1</v>
      </c>
      <c r="I388" s="208"/>
      <c r="J388" s="209">
        <f>ROUND(I388*H388,2)</f>
        <v>0</v>
      </c>
      <c r="K388" s="205" t="s">
        <v>19</v>
      </c>
      <c r="L388" s="47"/>
      <c r="M388" s="210" t="s">
        <v>19</v>
      </c>
      <c r="N388" s="211" t="s">
        <v>43</v>
      </c>
      <c r="O388" s="87"/>
      <c r="P388" s="212">
        <f>O388*H388</f>
        <v>0</v>
      </c>
      <c r="Q388" s="212">
        <v>0</v>
      </c>
      <c r="R388" s="212">
        <f>Q388*H388</f>
        <v>0</v>
      </c>
      <c r="S388" s="212">
        <v>0</v>
      </c>
      <c r="T388" s="213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4" t="s">
        <v>229</v>
      </c>
      <c r="AT388" s="214" t="s">
        <v>139</v>
      </c>
      <c r="AU388" s="214" t="s">
        <v>145</v>
      </c>
      <c r="AY388" s="20" t="s">
        <v>136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20" t="s">
        <v>145</v>
      </c>
      <c r="BK388" s="215">
        <f>ROUND(I388*H388,2)</f>
        <v>0</v>
      </c>
      <c r="BL388" s="20" t="s">
        <v>229</v>
      </c>
      <c r="BM388" s="214" t="s">
        <v>794</v>
      </c>
    </row>
    <row r="389" s="2" customFormat="1" ht="16.5" customHeight="1">
      <c r="A389" s="41"/>
      <c r="B389" s="42"/>
      <c r="C389" s="255" t="s">
        <v>795</v>
      </c>
      <c r="D389" s="255" t="s">
        <v>385</v>
      </c>
      <c r="E389" s="256" t="s">
        <v>796</v>
      </c>
      <c r="F389" s="257" t="s">
        <v>797</v>
      </c>
      <c r="G389" s="258" t="s">
        <v>411</v>
      </c>
      <c r="H389" s="259">
        <v>1</v>
      </c>
      <c r="I389" s="260"/>
      <c r="J389" s="261">
        <f>ROUND(I389*H389,2)</f>
        <v>0</v>
      </c>
      <c r="K389" s="257" t="s">
        <v>19</v>
      </c>
      <c r="L389" s="262"/>
      <c r="M389" s="263" t="s">
        <v>19</v>
      </c>
      <c r="N389" s="264" t="s">
        <v>43</v>
      </c>
      <c r="O389" s="87"/>
      <c r="P389" s="212">
        <f>O389*H389</f>
        <v>0</v>
      </c>
      <c r="Q389" s="212">
        <v>0.00056999999999999998</v>
      </c>
      <c r="R389" s="212">
        <f>Q389*H389</f>
        <v>0.00056999999999999998</v>
      </c>
      <c r="S389" s="212">
        <v>0</v>
      </c>
      <c r="T389" s="213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4" t="s">
        <v>313</v>
      </c>
      <c r="AT389" s="214" t="s">
        <v>385</v>
      </c>
      <c r="AU389" s="214" t="s">
        <v>145</v>
      </c>
      <c r="AY389" s="20" t="s">
        <v>136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20" t="s">
        <v>145</v>
      </c>
      <c r="BK389" s="215">
        <f>ROUND(I389*H389,2)</f>
        <v>0</v>
      </c>
      <c r="BL389" s="20" t="s">
        <v>229</v>
      </c>
      <c r="BM389" s="214" t="s">
        <v>798</v>
      </c>
    </row>
    <row r="390" s="2" customFormat="1" ht="16.5" customHeight="1">
      <c r="A390" s="41"/>
      <c r="B390" s="42"/>
      <c r="C390" s="203" t="s">
        <v>799</v>
      </c>
      <c r="D390" s="203" t="s">
        <v>139</v>
      </c>
      <c r="E390" s="204" t="s">
        <v>800</v>
      </c>
      <c r="F390" s="205" t="s">
        <v>801</v>
      </c>
      <c r="G390" s="206" t="s">
        <v>411</v>
      </c>
      <c r="H390" s="207">
        <v>1</v>
      </c>
      <c r="I390" s="208"/>
      <c r="J390" s="209">
        <f>ROUND(I390*H390,2)</f>
        <v>0</v>
      </c>
      <c r="K390" s="205" t="s">
        <v>19</v>
      </c>
      <c r="L390" s="47"/>
      <c r="M390" s="210" t="s">
        <v>19</v>
      </c>
      <c r="N390" s="211" t="s">
        <v>43</v>
      </c>
      <c r="O390" s="87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4" t="s">
        <v>229</v>
      </c>
      <c r="AT390" s="214" t="s">
        <v>139</v>
      </c>
      <c r="AU390" s="214" t="s">
        <v>145</v>
      </c>
      <c r="AY390" s="20" t="s">
        <v>136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20" t="s">
        <v>145</v>
      </c>
      <c r="BK390" s="215">
        <f>ROUND(I390*H390,2)</f>
        <v>0</v>
      </c>
      <c r="BL390" s="20" t="s">
        <v>229</v>
      </c>
      <c r="BM390" s="214" t="s">
        <v>802</v>
      </c>
    </row>
    <row r="391" s="2" customFormat="1" ht="16.5" customHeight="1">
      <c r="A391" s="41"/>
      <c r="B391" s="42"/>
      <c r="C391" s="255" t="s">
        <v>803</v>
      </c>
      <c r="D391" s="255" t="s">
        <v>385</v>
      </c>
      <c r="E391" s="256" t="s">
        <v>804</v>
      </c>
      <c r="F391" s="257" t="s">
        <v>805</v>
      </c>
      <c r="G391" s="258" t="s">
        <v>411</v>
      </c>
      <c r="H391" s="259">
        <v>1</v>
      </c>
      <c r="I391" s="260"/>
      <c r="J391" s="261">
        <f>ROUND(I391*H391,2)</f>
        <v>0</v>
      </c>
      <c r="K391" s="257" t="s">
        <v>19</v>
      </c>
      <c r="L391" s="262"/>
      <c r="M391" s="263" t="s">
        <v>19</v>
      </c>
      <c r="N391" s="264" t="s">
        <v>43</v>
      </c>
      <c r="O391" s="87"/>
      <c r="P391" s="212">
        <f>O391*H391</f>
        <v>0</v>
      </c>
      <c r="Q391" s="212">
        <v>0.0104</v>
      </c>
      <c r="R391" s="212">
        <f>Q391*H391</f>
        <v>0.0104</v>
      </c>
      <c r="S391" s="212">
        <v>0</v>
      </c>
      <c r="T391" s="213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4" t="s">
        <v>313</v>
      </c>
      <c r="AT391" s="214" t="s">
        <v>385</v>
      </c>
      <c r="AU391" s="214" t="s">
        <v>145</v>
      </c>
      <c r="AY391" s="20" t="s">
        <v>136</v>
      </c>
      <c r="BE391" s="215">
        <f>IF(N391="základní",J391,0)</f>
        <v>0</v>
      </c>
      <c r="BF391" s="215">
        <f>IF(N391="snížená",J391,0)</f>
        <v>0</v>
      </c>
      <c r="BG391" s="215">
        <f>IF(N391="zákl. přenesená",J391,0)</f>
        <v>0</v>
      </c>
      <c r="BH391" s="215">
        <f>IF(N391="sníž. přenesená",J391,0)</f>
        <v>0</v>
      </c>
      <c r="BI391" s="215">
        <f>IF(N391="nulová",J391,0)</f>
        <v>0</v>
      </c>
      <c r="BJ391" s="20" t="s">
        <v>145</v>
      </c>
      <c r="BK391" s="215">
        <f>ROUND(I391*H391,2)</f>
        <v>0</v>
      </c>
      <c r="BL391" s="20" t="s">
        <v>229</v>
      </c>
      <c r="BM391" s="214" t="s">
        <v>806</v>
      </c>
    </row>
    <row r="392" s="2" customFormat="1" ht="24.15" customHeight="1">
      <c r="A392" s="41"/>
      <c r="B392" s="42"/>
      <c r="C392" s="203" t="s">
        <v>807</v>
      </c>
      <c r="D392" s="203" t="s">
        <v>139</v>
      </c>
      <c r="E392" s="204" t="s">
        <v>808</v>
      </c>
      <c r="F392" s="205" t="s">
        <v>809</v>
      </c>
      <c r="G392" s="206" t="s">
        <v>393</v>
      </c>
      <c r="H392" s="265"/>
      <c r="I392" s="208"/>
      <c r="J392" s="209">
        <f>ROUND(I392*H392,2)</f>
        <v>0</v>
      </c>
      <c r="K392" s="205" t="s">
        <v>143</v>
      </c>
      <c r="L392" s="47"/>
      <c r="M392" s="210" t="s">
        <v>19</v>
      </c>
      <c r="N392" s="211" t="s">
        <v>43</v>
      </c>
      <c r="O392" s="87"/>
      <c r="P392" s="212">
        <f>O392*H392</f>
        <v>0</v>
      </c>
      <c r="Q392" s="212">
        <v>0</v>
      </c>
      <c r="R392" s="212">
        <f>Q392*H392</f>
        <v>0</v>
      </c>
      <c r="S392" s="212">
        <v>0</v>
      </c>
      <c r="T392" s="213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4" t="s">
        <v>229</v>
      </c>
      <c r="AT392" s="214" t="s">
        <v>139</v>
      </c>
      <c r="AU392" s="214" t="s">
        <v>145</v>
      </c>
      <c r="AY392" s="20" t="s">
        <v>136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20" t="s">
        <v>145</v>
      </c>
      <c r="BK392" s="215">
        <f>ROUND(I392*H392,2)</f>
        <v>0</v>
      </c>
      <c r="BL392" s="20" t="s">
        <v>229</v>
      </c>
      <c r="BM392" s="214" t="s">
        <v>810</v>
      </c>
    </row>
    <row r="393" s="2" customFormat="1">
      <c r="A393" s="41"/>
      <c r="B393" s="42"/>
      <c r="C393" s="43"/>
      <c r="D393" s="216" t="s">
        <v>147</v>
      </c>
      <c r="E393" s="43"/>
      <c r="F393" s="217" t="s">
        <v>811</v>
      </c>
      <c r="G393" s="43"/>
      <c r="H393" s="43"/>
      <c r="I393" s="218"/>
      <c r="J393" s="43"/>
      <c r="K393" s="43"/>
      <c r="L393" s="47"/>
      <c r="M393" s="219"/>
      <c r="N393" s="220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147</v>
      </c>
      <c r="AU393" s="20" t="s">
        <v>145</v>
      </c>
    </row>
    <row r="394" s="12" customFormat="1" ht="22.8" customHeight="1">
      <c r="A394" s="12"/>
      <c r="B394" s="187"/>
      <c r="C394" s="188"/>
      <c r="D394" s="189" t="s">
        <v>70</v>
      </c>
      <c r="E394" s="201" t="s">
        <v>812</v>
      </c>
      <c r="F394" s="201" t="s">
        <v>813</v>
      </c>
      <c r="G394" s="188"/>
      <c r="H394" s="188"/>
      <c r="I394" s="191"/>
      <c r="J394" s="202">
        <f>BK394</f>
        <v>0</v>
      </c>
      <c r="K394" s="188"/>
      <c r="L394" s="193"/>
      <c r="M394" s="194"/>
      <c r="N394" s="195"/>
      <c r="O394" s="195"/>
      <c r="P394" s="196">
        <f>SUM(P395:P400)</f>
        <v>0</v>
      </c>
      <c r="Q394" s="195"/>
      <c r="R394" s="196">
        <f>SUM(R395:R400)</f>
        <v>0</v>
      </c>
      <c r="S394" s="195"/>
      <c r="T394" s="197">
        <f>SUM(T395:T400)</f>
        <v>0.48639999999999994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198" t="s">
        <v>145</v>
      </c>
      <c r="AT394" s="199" t="s">
        <v>70</v>
      </c>
      <c r="AU394" s="199" t="s">
        <v>79</v>
      </c>
      <c r="AY394" s="198" t="s">
        <v>136</v>
      </c>
      <c r="BK394" s="200">
        <f>SUM(BK395:BK400)</f>
        <v>0</v>
      </c>
    </row>
    <row r="395" s="2" customFormat="1" ht="16.5" customHeight="1">
      <c r="A395" s="41"/>
      <c r="B395" s="42"/>
      <c r="C395" s="203" t="s">
        <v>814</v>
      </c>
      <c r="D395" s="203" t="s">
        <v>139</v>
      </c>
      <c r="E395" s="204" t="s">
        <v>815</v>
      </c>
      <c r="F395" s="205" t="s">
        <v>816</v>
      </c>
      <c r="G395" s="206" t="s">
        <v>142</v>
      </c>
      <c r="H395" s="207">
        <v>15.199999999999999</v>
      </c>
      <c r="I395" s="208"/>
      <c r="J395" s="209">
        <f>ROUND(I395*H395,2)</f>
        <v>0</v>
      </c>
      <c r="K395" s="205" t="s">
        <v>143</v>
      </c>
      <c r="L395" s="47"/>
      <c r="M395" s="210" t="s">
        <v>19</v>
      </c>
      <c r="N395" s="211" t="s">
        <v>43</v>
      </c>
      <c r="O395" s="87"/>
      <c r="P395" s="212">
        <f>O395*H395</f>
        <v>0</v>
      </c>
      <c r="Q395" s="212">
        <v>0</v>
      </c>
      <c r="R395" s="212">
        <f>Q395*H395</f>
        <v>0</v>
      </c>
      <c r="S395" s="212">
        <v>0.017999999999999999</v>
      </c>
      <c r="T395" s="213">
        <f>S395*H395</f>
        <v>0.27359999999999995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4" t="s">
        <v>229</v>
      </c>
      <c r="AT395" s="214" t="s">
        <v>139</v>
      </c>
      <c r="AU395" s="214" t="s">
        <v>145</v>
      </c>
      <c r="AY395" s="20" t="s">
        <v>136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20" t="s">
        <v>145</v>
      </c>
      <c r="BK395" s="215">
        <f>ROUND(I395*H395,2)</f>
        <v>0</v>
      </c>
      <c r="BL395" s="20" t="s">
        <v>229</v>
      </c>
      <c r="BM395" s="214" t="s">
        <v>817</v>
      </c>
    </row>
    <row r="396" s="2" customFormat="1">
      <c r="A396" s="41"/>
      <c r="B396" s="42"/>
      <c r="C396" s="43"/>
      <c r="D396" s="216" t="s">
        <v>147</v>
      </c>
      <c r="E396" s="43"/>
      <c r="F396" s="217" t="s">
        <v>818</v>
      </c>
      <c r="G396" s="43"/>
      <c r="H396" s="43"/>
      <c r="I396" s="218"/>
      <c r="J396" s="43"/>
      <c r="K396" s="43"/>
      <c r="L396" s="47"/>
      <c r="M396" s="219"/>
      <c r="N396" s="220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147</v>
      </c>
      <c r="AU396" s="20" t="s">
        <v>145</v>
      </c>
    </row>
    <row r="397" s="2" customFormat="1" ht="21.75" customHeight="1">
      <c r="A397" s="41"/>
      <c r="B397" s="42"/>
      <c r="C397" s="203" t="s">
        <v>819</v>
      </c>
      <c r="D397" s="203" t="s">
        <v>139</v>
      </c>
      <c r="E397" s="204" t="s">
        <v>820</v>
      </c>
      <c r="F397" s="205" t="s">
        <v>821</v>
      </c>
      <c r="G397" s="206" t="s">
        <v>142</v>
      </c>
      <c r="H397" s="207">
        <v>15.199999999999999</v>
      </c>
      <c r="I397" s="208"/>
      <c r="J397" s="209">
        <f>ROUND(I397*H397,2)</f>
        <v>0</v>
      </c>
      <c r="K397" s="205" t="s">
        <v>143</v>
      </c>
      <c r="L397" s="47"/>
      <c r="M397" s="210" t="s">
        <v>19</v>
      </c>
      <c r="N397" s="211" t="s">
        <v>43</v>
      </c>
      <c r="O397" s="87"/>
      <c r="P397" s="212">
        <f>O397*H397</f>
        <v>0</v>
      </c>
      <c r="Q397" s="212">
        <v>0</v>
      </c>
      <c r="R397" s="212">
        <f>Q397*H397</f>
        <v>0</v>
      </c>
      <c r="S397" s="212">
        <v>0.014</v>
      </c>
      <c r="T397" s="213">
        <f>S397*H397</f>
        <v>0.21279999999999999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4" t="s">
        <v>229</v>
      </c>
      <c r="AT397" s="214" t="s">
        <v>139</v>
      </c>
      <c r="AU397" s="214" t="s">
        <v>145</v>
      </c>
      <c r="AY397" s="20" t="s">
        <v>136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20" t="s">
        <v>145</v>
      </c>
      <c r="BK397" s="215">
        <f>ROUND(I397*H397,2)</f>
        <v>0</v>
      </c>
      <c r="BL397" s="20" t="s">
        <v>229</v>
      </c>
      <c r="BM397" s="214" t="s">
        <v>822</v>
      </c>
    </row>
    <row r="398" s="2" customFormat="1">
      <c r="A398" s="41"/>
      <c r="B398" s="42"/>
      <c r="C398" s="43"/>
      <c r="D398" s="216" t="s">
        <v>147</v>
      </c>
      <c r="E398" s="43"/>
      <c r="F398" s="217" t="s">
        <v>823</v>
      </c>
      <c r="G398" s="43"/>
      <c r="H398" s="43"/>
      <c r="I398" s="218"/>
      <c r="J398" s="43"/>
      <c r="K398" s="43"/>
      <c r="L398" s="47"/>
      <c r="M398" s="219"/>
      <c r="N398" s="220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147</v>
      </c>
      <c r="AU398" s="20" t="s">
        <v>145</v>
      </c>
    </row>
    <row r="399" s="2" customFormat="1" ht="24.15" customHeight="1">
      <c r="A399" s="41"/>
      <c r="B399" s="42"/>
      <c r="C399" s="203" t="s">
        <v>824</v>
      </c>
      <c r="D399" s="203" t="s">
        <v>139</v>
      </c>
      <c r="E399" s="204" t="s">
        <v>825</v>
      </c>
      <c r="F399" s="205" t="s">
        <v>826</v>
      </c>
      <c r="G399" s="206" t="s">
        <v>393</v>
      </c>
      <c r="H399" s="265"/>
      <c r="I399" s="208"/>
      <c r="J399" s="209">
        <f>ROUND(I399*H399,2)</f>
        <v>0</v>
      </c>
      <c r="K399" s="205" t="s">
        <v>143</v>
      </c>
      <c r="L399" s="47"/>
      <c r="M399" s="210" t="s">
        <v>19</v>
      </c>
      <c r="N399" s="211" t="s">
        <v>43</v>
      </c>
      <c r="O399" s="87"/>
      <c r="P399" s="212">
        <f>O399*H399</f>
        <v>0</v>
      </c>
      <c r="Q399" s="212">
        <v>0</v>
      </c>
      <c r="R399" s="212">
        <f>Q399*H399</f>
        <v>0</v>
      </c>
      <c r="S399" s="212">
        <v>0</v>
      </c>
      <c r="T399" s="213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4" t="s">
        <v>229</v>
      </c>
      <c r="AT399" s="214" t="s">
        <v>139</v>
      </c>
      <c r="AU399" s="214" t="s">
        <v>145</v>
      </c>
      <c r="AY399" s="20" t="s">
        <v>136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20" t="s">
        <v>145</v>
      </c>
      <c r="BK399" s="215">
        <f>ROUND(I399*H399,2)</f>
        <v>0</v>
      </c>
      <c r="BL399" s="20" t="s">
        <v>229</v>
      </c>
      <c r="BM399" s="214" t="s">
        <v>827</v>
      </c>
    </row>
    <row r="400" s="2" customFormat="1">
      <c r="A400" s="41"/>
      <c r="B400" s="42"/>
      <c r="C400" s="43"/>
      <c r="D400" s="216" t="s">
        <v>147</v>
      </c>
      <c r="E400" s="43"/>
      <c r="F400" s="217" t="s">
        <v>828</v>
      </c>
      <c r="G400" s="43"/>
      <c r="H400" s="43"/>
      <c r="I400" s="218"/>
      <c r="J400" s="43"/>
      <c r="K400" s="43"/>
      <c r="L400" s="47"/>
      <c r="M400" s="219"/>
      <c r="N400" s="220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147</v>
      </c>
      <c r="AU400" s="20" t="s">
        <v>145</v>
      </c>
    </row>
    <row r="401" s="12" customFormat="1" ht="22.8" customHeight="1">
      <c r="A401" s="12"/>
      <c r="B401" s="187"/>
      <c r="C401" s="188"/>
      <c r="D401" s="189" t="s">
        <v>70</v>
      </c>
      <c r="E401" s="201" t="s">
        <v>829</v>
      </c>
      <c r="F401" s="201" t="s">
        <v>830</v>
      </c>
      <c r="G401" s="188"/>
      <c r="H401" s="188"/>
      <c r="I401" s="191"/>
      <c r="J401" s="202">
        <f>BK401</f>
        <v>0</v>
      </c>
      <c r="K401" s="188"/>
      <c r="L401" s="193"/>
      <c r="M401" s="194"/>
      <c r="N401" s="195"/>
      <c r="O401" s="195"/>
      <c r="P401" s="196">
        <f>SUM(P402:P405)</f>
        <v>0</v>
      </c>
      <c r="Q401" s="195"/>
      <c r="R401" s="196">
        <f>SUM(R402:R405)</f>
        <v>1.160976</v>
      </c>
      <c r="S401" s="195"/>
      <c r="T401" s="197">
        <f>SUM(T402:T405)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98" t="s">
        <v>145</v>
      </c>
      <c r="AT401" s="199" t="s">
        <v>70</v>
      </c>
      <c r="AU401" s="199" t="s">
        <v>79</v>
      </c>
      <c r="AY401" s="198" t="s">
        <v>136</v>
      </c>
      <c r="BK401" s="200">
        <f>SUM(BK402:BK405)</f>
        <v>0</v>
      </c>
    </row>
    <row r="402" s="2" customFormat="1" ht="24.15" customHeight="1">
      <c r="A402" s="41"/>
      <c r="B402" s="42"/>
      <c r="C402" s="203" t="s">
        <v>831</v>
      </c>
      <c r="D402" s="203" t="s">
        <v>139</v>
      </c>
      <c r="E402" s="204" t="s">
        <v>832</v>
      </c>
      <c r="F402" s="205" t="s">
        <v>833</v>
      </c>
      <c r="G402" s="206" t="s">
        <v>142</v>
      </c>
      <c r="H402" s="207">
        <v>15.199999999999999</v>
      </c>
      <c r="I402" s="208"/>
      <c r="J402" s="209">
        <f>ROUND(I402*H402,2)</f>
        <v>0</v>
      </c>
      <c r="K402" s="205" t="s">
        <v>19</v>
      </c>
      <c r="L402" s="47"/>
      <c r="M402" s="210" t="s">
        <v>19</v>
      </c>
      <c r="N402" s="211" t="s">
        <v>43</v>
      </c>
      <c r="O402" s="87"/>
      <c r="P402" s="212">
        <f>O402*H402</f>
        <v>0</v>
      </c>
      <c r="Q402" s="212">
        <v>0.03882</v>
      </c>
      <c r="R402" s="212">
        <f>Q402*H402</f>
        <v>0.59006400000000003</v>
      </c>
      <c r="S402" s="212">
        <v>0</v>
      </c>
      <c r="T402" s="213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4" t="s">
        <v>229</v>
      </c>
      <c r="AT402" s="214" t="s">
        <v>139</v>
      </c>
      <c r="AU402" s="214" t="s">
        <v>145</v>
      </c>
      <c r="AY402" s="20" t="s">
        <v>136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20" t="s">
        <v>145</v>
      </c>
      <c r="BK402" s="215">
        <f>ROUND(I402*H402,2)</f>
        <v>0</v>
      </c>
      <c r="BL402" s="20" t="s">
        <v>229</v>
      </c>
      <c r="BM402" s="214" t="s">
        <v>834</v>
      </c>
    </row>
    <row r="403" s="2" customFormat="1" ht="24.15" customHeight="1">
      <c r="A403" s="41"/>
      <c r="B403" s="42"/>
      <c r="C403" s="203" t="s">
        <v>835</v>
      </c>
      <c r="D403" s="203" t="s">
        <v>139</v>
      </c>
      <c r="E403" s="204" t="s">
        <v>836</v>
      </c>
      <c r="F403" s="205" t="s">
        <v>837</v>
      </c>
      <c r="G403" s="206" t="s">
        <v>142</v>
      </c>
      <c r="H403" s="207">
        <v>15.199999999999999</v>
      </c>
      <c r="I403" s="208"/>
      <c r="J403" s="209">
        <f>ROUND(I403*H403,2)</f>
        <v>0</v>
      </c>
      <c r="K403" s="205" t="s">
        <v>19</v>
      </c>
      <c r="L403" s="47"/>
      <c r="M403" s="210" t="s">
        <v>19</v>
      </c>
      <c r="N403" s="211" t="s">
        <v>43</v>
      </c>
      <c r="O403" s="87"/>
      <c r="P403" s="212">
        <f>O403*H403</f>
        <v>0</v>
      </c>
      <c r="Q403" s="212">
        <v>0.037560000000000003</v>
      </c>
      <c r="R403" s="212">
        <f>Q403*H403</f>
        <v>0.57091199999999998</v>
      </c>
      <c r="S403" s="212">
        <v>0</v>
      </c>
      <c r="T403" s="213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4" t="s">
        <v>229</v>
      </c>
      <c r="AT403" s="214" t="s">
        <v>139</v>
      </c>
      <c r="AU403" s="214" t="s">
        <v>145</v>
      </c>
      <c r="AY403" s="20" t="s">
        <v>136</v>
      </c>
      <c r="BE403" s="215">
        <f>IF(N403="základní",J403,0)</f>
        <v>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20" t="s">
        <v>145</v>
      </c>
      <c r="BK403" s="215">
        <f>ROUND(I403*H403,2)</f>
        <v>0</v>
      </c>
      <c r="BL403" s="20" t="s">
        <v>229</v>
      </c>
      <c r="BM403" s="214" t="s">
        <v>838</v>
      </c>
    </row>
    <row r="404" s="2" customFormat="1" ht="24.15" customHeight="1">
      <c r="A404" s="41"/>
      <c r="B404" s="42"/>
      <c r="C404" s="203" t="s">
        <v>839</v>
      </c>
      <c r="D404" s="203" t="s">
        <v>139</v>
      </c>
      <c r="E404" s="204" t="s">
        <v>840</v>
      </c>
      <c r="F404" s="205" t="s">
        <v>841</v>
      </c>
      <c r="G404" s="206" t="s">
        <v>393</v>
      </c>
      <c r="H404" s="265"/>
      <c r="I404" s="208"/>
      <c r="J404" s="209">
        <f>ROUND(I404*H404,2)</f>
        <v>0</v>
      </c>
      <c r="K404" s="205" t="s">
        <v>143</v>
      </c>
      <c r="L404" s="47"/>
      <c r="M404" s="210" t="s">
        <v>19</v>
      </c>
      <c r="N404" s="211" t="s">
        <v>43</v>
      </c>
      <c r="O404" s="87"/>
      <c r="P404" s="212">
        <f>O404*H404</f>
        <v>0</v>
      </c>
      <c r="Q404" s="212">
        <v>0</v>
      </c>
      <c r="R404" s="212">
        <f>Q404*H404</f>
        <v>0</v>
      </c>
      <c r="S404" s="212">
        <v>0</v>
      </c>
      <c r="T404" s="213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4" t="s">
        <v>229</v>
      </c>
      <c r="AT404" s="214" t="s">
        <v>139</v>
      </c>
      <c r="AU404" s="214" t="s">
        <v>145</v>
      </c>
      <c r="AY404" s="20" t="s">
        <v>136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20" t="s">
        <v>145</v>
      </c>
      <c r="BK404" s="215">
        <f>ROUND(I404*H404,2)</f>
        <v>0</v>
      </c>
      <c r="BL404" s="20" t="s">
        <v>229</v>
      </c>
      <c r="BM404" s="214" t="s">
        <v>842</v>
      </c>
    </row>
    <row r="405" s="2" customFormat="1">
      <c r="A405" s="41"/>
      <c r="B405" s="42"/>
      <c r="C405" s="43"/>
      <c r="D405" s="216" t="s">
        <v>147</v>
      </c>
      <c r="E405" s="43"/>
      <c r="F405" s="217" t="s">
        <v>843</v>
      </c>
      <c r="G405" s="43"/>
      <c r="H405" s="43"/>
      <c r="I405" s="218"/>
      <c r="J405" s="43"/>
      <c r="K405" s="43"/>
      <c r="L405" s="47"/>
      <c r="M405" s="219"/>
      <c r="N405" s="220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147</v>
      </c>
      <c r="AU405" s="20" t="s">
        <v>145</v>
      </c>
    </row>
    <row r="406" s="12" customFormat="1" ht="22.8" customHeight="1">
      <c r="A406" s="12"/>
      <c r="B406" s="187"/>
      <c r="C406" s="188"/>
      <c r="D406" s="189" t="s">
        <v>70</v>
      </c>
      <c r="E406" s="201" t="s">
        <v>844</v>
      </c>
      <c r="F406" s="201" t="s">
        <v>845</v>
      </c>
      <c r="G406" s="188"/>
      <c r="H406" s="188"/>
      <c r="I406" s="191"/>
      <c r="J406" s="202">
        <f>BK406</f>
        <v>0</v>
      </c>
      <c r="K406" s="188"/>
      <c r="L406" s="193"/>
      <c r="M406" s="194"/>
      <c r="N406" s="195"/>
      <c r="O406" s="195"/>
      <c r="P406" s="196">
        <f>SUM(P407:P454)</f>
        <v>0</v>
      </c>
      <c r="Q406" s="195"/>
      <c r="R406" s="196">
        <f>SUM(R407:R454)</f>
        <v>0.20433999999999999</v>
      </c>
      <c r="S406" s="195"/>
      <c r="T406" s="197">
        <f>SUM(T407:T454)</f>
        <v>0.66410000000000002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98" t="s">
        <v>145</v>
      </c>
      <c r="AT406" s="199" t="s">
        <v>70</v>
      </c>
      <c r="AU406" s="199" t="s">
        <v>79</v>
      </c>
      <c r="AY406" s="198" t="s">
        <v>136</v>
      </c>
      <c r="BK406" s="200">
        <f>SUM(BK407:BK454)</f>
        <v>0</v>
      </c>
    </row>
    <row r="407" s="2" customFormat="1" ht="16.5" customHeight="1">
      <c r="A407" s="41"/>
      <c r="B407" s="42"/>
      <c r="C407" s="203" t="s">
        <v>846</v>
      </c>
      <c r="D407" s="203" t="s">
        <v>139</v>
      </c>
      <c r="E407" s="204" t="s">
        <v>847</v>
      </c>
      <c r="F407" s="205" t="s">
        <v>848</v>
      </c>
      <c r="G407" s="206" t="s">
        <v>411</v>
      </c>
      <c r="H407" s="207">
        <v>2</v>
      </c>
      <c r="I407" s="208"/>
      <c r="J407" s="209">
        <f>ROUND(I407*H407,2)</f>
        <v>0</v>
      </c>
      <c r="K407" s="205" t="s">
        <v>143</v>
      </c>
      <c r="L407" s="47"/>
      <c r="M407" s="210" t="s">
        <v>19</v>
      </c>
      <c r="N407" s="211" t="s">
        <v>43</v>
      </c>
      <c r="O407" s="87"/>
      <c r="P407" s="212">
        <f>O407*H407</f>
        <v>0</v>
      </c>
      <c r="Q407" s="212">
        <v>0</v>
      </c>
      <c r="R407" s="212">
        <f>Q407*H407</f>
        <v>0</v>
      </c>
      <c r="S407" s="212">
        <v>0.025000000000000001</v>
      </c>
      <c r="T407" s="213">
        <f>S407*H407</f>
        <v>0.050000000000000003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4" t="s">
        <v>229</v>
      </c>
      <c r="AT407" s="214" t="s">
        <v>139</v>
      </c>
      <c r="AU407" s="214" t="s">
        <v>145</v>
      </c>
      <c r="AY407" s="20" t="s">
        <v>136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20" t="s">
        <v>145</v>
      </c>
      <c r="BK407" s="215">
        <f>ROUND(I407*H407,2)</f>
        <v>0</v>
      </c>
      <c r="BL407" s="20" t="s">
        <v>229</v>
      </c>
      <c r="BM407" s="214" t="s">
        <v>849</v>
      </c>
    </row>
    <row r="408" s="2" customFormat="1">
      <c r="A408" s="41"/>
      <c r="B408" s="42"/>
      <c r="C408" s="43"/>
      <c r="D408" s="216" t="s">
        <v>147</v>
      </c>
      <c r="E408" s="43"/>
      <c r="F408" s="217" t="s">
        <v>850</v>
      </c>
      <c r="G408" s="43"/>
      <c r="H408" s="43"/>
      <c r="I408" s="218"/>
      <c r="J408" s="43"/>
      <c r="K408" s="43"/>
      <c r="L408" s="47"/>
      <c r="M408" s="219"/>
      <c r="N408" s="220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147</v>
      </c>
      <c r="AU408" s="20" t="s">
        <v>145</v>
      </c>
    </row>
    <row r="409" s="2" customFormat="1" ht="16.5" customHeight="1">
      <c r="A409" s="41"/>
      <c r="B409" s="42"/>
      <c r="C409" s="203" t="s">
        <v>851</v>
      </c>
      <c r="D409" s="203" t="s">
        <v>139</v>
      </c>
      <c r="E409" s="204" t="s">
        <v>852</v>
      </c>
      <c r="F409" s="205" t="s">
        <v>853</v>
      </c>
      <c r="G409" s="206" t="s">
        <v>411</v>
      </c>
      <c r="H409" s="207">
        <v>5</v>
      </c>
      <c r="I409" s="208"/>
      <c r="J409" s="209">
        <f>ROUND(I409*H409,2)</f>
        <v>0</v>
      </c>
      <c r="K409" s="205" t="s">
        <v>143</v>
      </c>
      <c r="L409" s="47"/>
      <c r="M409" s="210" t="s">
        <v>19</v>
      </c>
      <c r="N409" s="211" t="s">
        <v>43</v>
      </c>
      <c r="O409" s="87"/>
      <c r="P409" s="212">
        <f>O409*H409</f>
        <v>0</v>
      </c>
      <c r="Q409" s="212">
        <v>0</v>
      </c>
      <c r="R409" s="212">
        <f>Q409*H409</f>
        <v>0</v>
      </c>
      <c r="S409" s="212">
        <v>0.001</v>
      </c>
      <c r="T409" s="213">
        <f>S409*H409</f>
        <v>0.0050000000000000001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4" t="s">
        <v>229</v>
      </c>
      <c r="AT409" s="214" t="s">
        <v>139</v>
      </c>
      <c r="AU409" s="214" t="s">
        <v>145</v>
      </c>
      <c r="AY409" s="20" t="s">
        <v>136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20" t="s">
        <v>145</v>
      </c>
      <c r="BK409" s="215">
        <f>ROUND(I409*H409,2)</f>
        <v>0</v>
      </c>
      <c r="BL409" s="20" t="s">
        <v>229</v>
      </c>
      <c r="BM409" s="214" t="s">
        <v>854</v>
      </c>
    </row>
    <row r="410" s="2" customFormat="1">
      <c r="A410" s="41"/>
      <c r="B410" s="42"/>
      <c r="C410" s="43"/>
      <c r="D410" s="216" t="s">
        <v>147</v>
      </c>
      <c r="E410" s="43"/>
      <c r="F410" s="217" t="s">
        <v>855</v>
      </c>
      <c r="G410" s="43"/>
      <c r="H410" s="43"/>
      <c r="I410" s="218"/>
      <c r="J410" s="43"/>
      <c r="K410" s="43"/>
      <c r="L410" s="47"/>
      <c r="M410" s="219"/>
      <c r="N410" s="220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147</v>
      </c>
      <c r="AU410" s="20" t="s">
        <v>145</v>
      </c>
    </row>
    <row r="411" s="2" customFormat="1" ht="24.15" customHeight="1">
      <c r="A411" s="41"/>
      <c r="B411" s="42"/>
      <c r="C411" s="203" t="s">
        <v>856</v>
      </c>
      <c r="D411" s="203" t="s">
        <v>139</v>
      </c>
      <c r="E411" s="204" t="s">
        <v>857</v>
      </c>
      <c r="F411" s="205" t="s">
        <v>858</v>
      </c>
      <c r="G411" s="206" t="s">
        <v>411</v>
      </c>
      <c r="H411" s="207">
        <v>9</v>
      </c>
      <c r="I411" s="208"/>
      <c r="J411" s="209">
        <f>ROUND(I411*H411,2)</f>
        <v>0</v>
      </c>
      <c r="K411" s="205" t="s">
        <v>143</v>
      </c>
      <c r="L411" s="47"/>
      <c r="M411" s="210" t="s">
        <v>19</v>
      </c>
      <c r="N411" s="211" t="s">
        <v>43</v>
      </c>
      <c r="O411" s="87"/>
      <c r="P411" s="212">
        <f>O411*H411</f>
        <v>0</v>
      </c>
      <c r="Q411" s="212">
        <v>0</v>
      </c>
      <c r="R411" s="212">
        <f>Q411*H411</f>
        <v>0</v>
      </c>
      <c r="S411" s="212">
        <v>0</v>
      </c>
      <c r="T411" s="213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4" t="s">
        <v>229</v>
      </c>
      <c r="AT411" s="214" t="s">
        <v>139</v>
      </c>
      <c r="AU411" s="214" t="s">
        <v>145</v>
      </c>
      <c r="AY411" s="20" t="s">
        <v>136</v>
      </c>
      <c r="BE411" s="215">
        <f>IF(N411="základní",J411,0)</f>
        <v>0</v>
      </c>
      <c r="BF411" s="215">
        <f>IF(N411="snížená",J411,0)</f>
        <v>0</v>
      </c>
      <c r="BG411" s="215">
        <f>IF(N411="zákl. přenesená",J411,0)</f>
        <v>0</v>
      </c>
      <c r="BH411" s="215">
        <f>IF(N411="sníž. přenesená",J411,0)</f>
        <v>0</v>
      </c>
      <c r="BI411" s="215">
        <f>IF(N411="nulová",J411,0)</f>
        <v>0</v>
      </c>
      <c r="BJ411" s="20" t="s">
        <v>145</v>
      </c>
      <c r="BK411" s="215">
        <f>ROUND(I411*H411,2)</f>
        <v>0</v>
      </c>
      <c r="BL411" s="20" t="s">
        <v>229</v>
      </c>
      <c r="BM411" s="214" t="s">
        <v>859</v>
      </c>
    </row>
    <row r="412" s="2" customFormat="1">
      <c r="A412" s="41"/>
      <c r="B412" s="42"/>
      <c r="C412" s="43"/>
      <c r="D412" s="216" t="s">
        <v>147</v>
      </c>
      <c r="E412" s="43"/>
      <c r="F412" s="217" t="s">
        <v>860</v>
      </c>
      <c r="G412" s="43"/>
      <c r="H412" s="43"/>
      <c r="I412" s="218"/>
      <c r="J412" s="43"/>
      <c r="K412" s="43"/>
      <c r="L412" s="47"/>
      <c r="M412" s="219"/>
      <c r="N412" s="220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147</v>
      </c>
      <c r="AU412" s="20" t="s">
        <v>145</v>
      </c>
    </row>
    <row r="413" s="2" customFormat="1" ht="16.5" customHeight="1">
      <c r="A413" s="41"/>
      <c r="B413" s="42"/>
      <c r="C413" s="203" t="s">
        <v>861</v>
      </c>
      <c r="D413" s="203" t="s">
        <v>139</v>
      </c>
      <c r="E413" s="204" t="s">
        <v>862</v>
      </c>
      <c r="F413" s="205" t="s">
        <v>863</v>
      </c>
      <c r="G413" s="206" t="s">
        <v>142</v>
      </c>
      <c r="H413" s="207">
        <v>16.170000000000002</v>
      </c>
      <c r="I413" s="208"/>
      <c r="J413" s="209">
        <f>ROUND(I413*H413,2)</f>
        <v>0</v>
      </c>
      <c r="K413" s="205" t="s">
        <v>143</v>
      </c>
      <c r="L413" s="47"/>
      <c r="M413" s="210" t="s">
        <v>19</v>
      </c>
      <c r="N413" s="211" t="s">
        <v>43</v>
      </c>
      <c r="O413" s="87"/>
      <c r="P413" s="212">
        <f>O413*H413</f>
        <v>0</v>
      </c>
      <c r="Q413" s="212">
        <v>0</v>
      </c>
      <c r="R413" s="212">
        <f>Q413*H413</f>
        <v>0</v>
      </c>
      <c r="S413" s="212">
        <v>0</v>
      </c>
      <c r="T413" s="213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4" t="s">
        <v>229</v>
      </c>
      <c r="AT413" s="214" t="s">
        <v>139</v>
      </c>
      <c r="AU413" s="214" t="s">
        <v>145</v>
      </c>
      <c r="AY413" s="20" t="s">
        <v>136</v>
      </c>
      <c r="BE413" s="215">
        <f>IF(N413="základní",J413,0)</f>
        <v>0</v>
      </c>
      <c r="BF413" s="215">
        <f>IF(N413="snížená",J413,0)</f>
        <v>0</v>
      </c>
      <c r="BG413" s="215">
        <f>IF(N413="zákl. přenesená",J413,0)</f>
        <v>0</v>
      </c>
      <c r="BH413" s="215">
        <f>IF(N413="sníž. přenesená",J413,0)</f>
        <v>0</v>
      </c>
      <c r="BI413" s="215">
        <f>IF(N413="nulová",J413,0)</f>
        <v>0</v>
      </c>
      <c r="BJ413" s="20" t="s">
        <v>145</v>
      </c>
      <c r="BK413" s="215">
        <f>ROUND(I413*H413,2)</f>
        <v>0</v>
      </c>
      <c r="BL413" s="20" t="s">
        <v>229</v>
      </c>
      <c r="BM413" s="214" t="s">
        <v>864</v>
      </c>
    </row>
    <row r="414" s="2" customFormat="1">
      <c r="A414" s="41"/>
      <c r="B414" s="42"/>
      <c r="C414" s="43"/>
      <c r="D414" s="216" t="s">
        <v>147</v>
      </c>
      <c r="E414" s="43"/>
      <c r="F414" s="217" t="s">
        <v>865</v>
      </c>
      <c r="G414" s="43"/>
      <c r="H414" s="43"/>
      <c r="I414" s="218"/>
      <c r="J414" s="43"/>
      <c r="K414" s="43"/>
      <c r="L414" s="47"/>
      <c r="M414" s="219"/>
      <c r="N414" s="220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147</v>
      </c>
      <c r="AU414" s="20" t="s">
        <v>145</v>
      </c>
    </row>
    <row r="415" s="13" customFormat="1">
      <c r="A415" s="13"/>
      <c r="B415" s="221"/>
      <c r="C415" s="222"/>
      <c r="D415" s="223" t="s">
        <v>149</v>
      </c>
      <c r="E415" s="224" t="s">
        <v>19</v>
      </c>
      <c r="F415" s="225" t="s">
        <v>866</v>
      </c>
      <c r="G415" s="222"/>
      <c r="H415" s="226">
        <v>10.472</v>
      </c>
      <c r="I415" s="227"/>
      <c r="J415" s="222"/>
      <c r="K415" s="222"/>
      <c r="L415" s="228"/>
      <c r="M415" s="229"/>
      <c r="N415" s="230"/>
      <c r="O415" s="230"/>
      <c r="P415" s="230"/>
      <c r="Q415" s="230"/>
      <c r="R415" s="230"/>
      <c r="S415" s="230"/>
      <c r="T415" s="23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2" t="s">
        <v>149</v>
      </c>
      <c r="AU415" s="232" t="s">
        <v>145</v>
      </c>
      <c r="AV415" s="13" t="s">
        <v>145</v>
      </c>
      <c r="AW415" s="13" t="s">
        <v>32</v>
      </c>
      <c r="AX415" s="13" t="s">
        <v>71</v>
      </c>
      <c r="AY415" s="232" t="s">
        <v>136</v>
      </c>
    </row>
    <row r="416" s="14" customFormat="1">
      <c r="A416" s="14"/>
      <c r="B416" s="233"/>
      <c r="C416" s="234"/>
      <c r="D416" s="223" t="s">
        <v>149</v>
      </c>
      <c r="E416" s="235" t="s">
        <v>19</v>
      </c>
      <c r="F416" s="236" t="s">
        <v>151</v>
      </c>
      <c r="G416" s="234"/>
      <c r="H416" s="237">
        <v>10.472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3" t="s">
        <v>149</v>
      </c>
      <c r="AU416" s="243" t="s">
        <v>145</v>
      </c>
      <c r="AV416" s="14" t="s">
        <v>137</v>
      </c>
      <c r="AW416" s="14" t="s">
        <v>32</v>
      </c>
      <c r="AX416" s="14" t="s">
        <v>71</v>
      </c>
      <c r="AY416" s="243" t="s">
        <v>136</v>
      </c>
    </row>
    <row r="417" s="13" customFormat="1">
      <c r="A417" s="13"/>
      <c r="B417" s="221"/>
      <c r="C417" s="222"/>
      <c r="D417" s="223" t="s">
        <v>149</v>
      </c>
      <c r="E417" s="224" t="s">
        <v>19</v>
      </c>
      <c r="F417" s="225" t="s">
        <v>867</v>
      </c>
      <c r="G417" s="222"/>
      <c r="H417" s="226">
        <v>4.048</v>
      </c>
      <c r="I417" s="227"/>
      <c r="J417" s="222"/>
      <c r="K417" s="222"/>
      <c r="L417" s="228"/>
      <c r="M417" s="229"/>
      <c r="N417" s="230"/>
      <c r="O417" s="230"/>
      <c r="P417" s="230"/>
      <c r="Q417" s="230"/>
      <c r="R417" s="230"/>
      <c r="S417" s="230"/>
      <c r="T417" s="23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2" t="s">
        <v>149</v>
      </c>
      <c r="AU417" s="232" t="s">
        <v>145</v>
      </c>
      <c r="AV417" s="13" t="s">
        <v>145</v>
      </c>
      <c r="AW417" s="13" t="s">
        <v>32</v>
      </c>
      <c r="AX417" s="13" t="s">
        <v>71</v>
      </c>
      <c r="AY417" s="232" t="s">
        <v>136</v>
      </c>
    </row>
    <row r="418" s="14" customFormat="1">
      <c r="A418" s="14"/>
      <c r="B418" s="233"/>
      <c r="C418" s="234"/>
      <c r="D418" s="223" t="s">
        <v>149</v>
      </c>
      <c r="E418" s="235" t="s">
        <v>19</v>
      </c>
      <c r="F418" s="236" t="s">
        <v>151</v>
      </c>
      <c r="G418" s="234"/>
      <c r="H418" s="237">
        <v>4.048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3" t="s">
        <v>149</v>
      </c>
      <c r="AU418" s="243" t="s">
        <v>145</v>
      </c>
      <c r="AV418" s="14" t="s">
        <v>137</v>
      </c>
      <c r="AW418" s="14" t="s">
        <v>32</v>
      </c>
      <c r="AX418" s="14" t="s">
        <v>71</v>
      </c>
      <c r="AY418" s="243" t="s">
        <v>136</v>
      </c>
    </row>
    <row r="419" s="13" customFormat="1">
      <c r="A419" s="13"/>
      <c r="B419" s="221"/>
      <c r="C419" s="222"/>
      <c r="D419" s="223" t="s">
        <v>149</v>
      </c>
      <c r="E419" s="224" t="s">
        <v>19</v>
      </c>
      <c r="F419" s="225" t="s">
        <v>868</v>
      </c>
      <c r="G419" s="222"/>
      <c r="H419" s="226">
        <v>1.6499999999999999</v>
      </c>
      <c r="I419" s="227"/>
      <c r="J419" s="222"/>
      <c r="K419" s="222"/>
      <c r="L419" s="228"/>
      <c r="M419" s="229"/>
      <c r="N419" s="230"/>
      <c r="O419" s="230"/>
      <c r="P419" s="230"/>
      <c r="Q419" s="230"/>
      <c r="R419" s="230"/>
      <c r="S419" s="230"/>
      <c r="T419" s="23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2" t="s">
        <v>149</v>
      </c>
      <c r="AU419" s="232" t="s">
        <v>145</v>
      </c>
      <c r="AV419" s="13" t="s">
        <v>145</v>
      </c>
      <c r="AW419" s="13" t="s">
        <v>32</v>
      </c>
      <c r="AX419" s="13" t="s">
        <v>71</v>
      </c>
      <c r="AY419" s="232" t="s">
        <v>136</v>
      </c>
    </row>
    <row r="420" s="14" customFormat="1">
      <c r="A420" s="14"/>
      <c r="B420" s="233"/>
      <c r="C420" s="234"/>
      <c r="D420" s="223" t="s">
        <v>149</v>
      </c>
      <c r="E420" s="235" t="s">
        <v>19</v>
      </c>
      <c r="F420" s="236" t="s">
        <v>151</v>
      </c>
      <c r="G420" s="234"/>
      <c r="H420" s="237">
        <v>1.6499999999999999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3" t="s">
        <v>149</v>
      </c>
      <c r="AU420" s="243" t="s">
        <v>145</v>
      </c>
      <c r="AV420" s="14" t="s">
        <v>137</v>
      </c>
      <c r="AW420" s="14" t="s">
        <v>32</v>
      </c>
      <c r="AX420" s="14" t="s">
        <v>71</v>
      </c>
      <c r="AY420" s="243" t="s">
        <v>136</v>
      </c>
    </row>
    <row r="421" s="15" customFormat="1">
      <c r="A421" s="15"/>
      <c r="B421" s="244"/>
      <c r="C421" s="245"/>
      <c r="D421" s="223" t="s">
        <v>149</v>
      </c>
      <c r="E421" s="246" t="s">
        <v>19</v>
      </c>
      <c r="F421" s="247" t="s">
        <v>154</v>
      </c>
      <c r="G421" s="245"/>
      <c r="H421" s="248">
        <v>16.169999999999998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4" t="s">
        <v>149</v>
      </c>
      <c r="AU421" s="254" t="s">
        <v>145</v>
      </c>
      <c r="AV421" s="15" t="s">
        <v>144</v>
      </c>
      <c r="AW421" s="15" t="s">
        <v>32</v>
      </c>
      <c r="AX421" s="15" t="s">
        <v>79</v>
      </c>
      <c r="AY421" s="254" t="s">
        <v>136</v>
      </c>
    </row>
    <row r="422" s="2" customFormat="1" ht="16.5" customHeight="1">
      <c r="A422" s="41"/>
      <c r="B422" s="42"/>
      <c r="C422" s="255" t="s">
        <v>869</v>
      </c>
      <c r="D422" s="255" t="s">
        <v>385</v>
      </c>
      <c r="E422" s="256" t="s">
        <v>870</v>
      </c>
      <c r="F422" s="257" t="s">
        <v>871</v>
      </c>
      <c r="G422" s="258" t="s">
        <v>142</v>
      </c>
      <c r="H422" s="259">
        <v>8</v>
      </c>
      <c r="I422" s="260"/>
      <c r="J422" s="261">
        <f>ROUND(I422*H422,2)</f>
        <v>0</v>
      </c>
      <c r="K422" s="257" t="s">
        <v>143</v>
      </c>
      <c r="L422" s="262"/>
      <c r="M422" s="263" t="s">
        <v>19</v>
      </c>
      <c r="N422" s="264" t="s">
        <v>43</v>
      </c>
      <c r="O422" s="87"/>
      <c r="P422" s="212">
        <f>O422*H422</f>
        <v>0</v>
      </c>
      <c r="Q422" s="212">
        <v>0.014999999999999999</v>
      </c>
      <c r="R422" s="212">
        <f>Q422*H422</f>
        <v>0.12</v>
      </c>
      <c r="S422" s="212">
        <v>0</v>
      </c>
      <c r="T422" s="213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4" t="s">
        <v>313</v>
      </c>
      <c r="AT422" s="214" t="s">
        <v>385</v>
      </c>
      <c r="AU422" s="214" t="s">
        <v>145</v>
      </c>
      <c r="AY422" s="20" t="s">
        <v>136</v>
      </c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20" t="s">
        <v>145</v>
      </c>
      <c r="BK422" s="215">
        <f>ROUND(I422*H422,2)</f>
        <v>0</v>
      </c>
      <c r="BL422" s="20" t="s">
        <v>229</v>
      </c>
      <c r="BM422" s="214" t="s">
        <v>872</v>
      </c>
    </row>
    <row r="423" s="2" customFormat="1" ht="24.15" customHeight="1">
      <c r="A423" s="41"/>
      <c r="B423" s="42"/>
      <c r="C423" s="203" t="s">
        <v>873</v>
      </c>
      <c r="D423" s="203" t="s">
        <v>139</v>
      </c>
      <c r="E423" s="204" t="s">
        <v>874</v>
      </c>
      <c r="F423" s="205" t="s">
        <v>875</v>
      </c>
      <c r="G423" s="206" t="s">
        <v>411</v>
      </c>
      <c r="H423" s="207">
        <v>4</v>
      </c>
      <c r="I423" s="208"/>
      <c r="J423" s="209">
        <f>ROUND(I423*H423,2)</f>
        <v>0</v>
      </c>
      <c r="K423" s="205" t="s">
        <v>19</v>
      </c>
      <c r="L423" s="47"/>
      <c r="M423" s="210" t="s">
        <v>19</v>
      </c>
      <c r="N423" s="211" t="s">
        <v>43</v>
      </c>
      <c r="O423" s="87"/>
      <c r="P423" s="212">
        <f>O423*H423</f>
        <v>0</v>
      </c>
      <c r="Q423" s="212">
        <v>0</v>
      </c>
      <c r="R423" s="212">
        <f>Q423*H423</f>
        <v>0</v>
      </c>
      <c r="S423" s="212">
        <v>0</v>
      </c>
      <c r="T423" s="213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4" t="s">
        <v>229</v>
      </c>
      <c r="AT423" s="214" t="s">
        <v>139</v>
      </c>
      <c r="AU423" s="214" t="s">
        <v>145</v>
      </c>
      <c r="AY423" s="20" t="s">
        <v>136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20" t="s">
        <v>145</v>
      </c>
      <c r="BK423" s="215">
        <f>ROUND(I423*H423,2)</f>
        <v>0</v>
      </c>
      <c r="BL423" s="20" t="s">
        <v>229</v>
      </c>
      <c r="BM423" s="214" t="s">
        <v>876</v>
      </c>
    </row>
    <row r="424" s="2" customFormat="1" ht="16.5" customHeight="1">
      <c r="A424" s="41"/>
      <c r="B424" s="42"/>
      <c r="C424" s="255" t="s">
        <v>877</v>
      </c>
      <c r="D424" s="255" t="s">
        <v>385</v>
      </c>
      <c r="E424" s="256" t="s">
        <v>878</v>
      </c>
      <c r="F424" s="257" t="s">
        <v>879</v>
      </c>
      <c r="G424" s="258" t="s">
        <v>411</v>
      </c>
      <c r="H424" s="259">
        <v>1</v>
      </c>
      <c r="I424" s="260"/>
      <c r="J424" s="261">
        <f>ROUND(I424*H424,2)</f>
        <v>0</v>
      </c>
      <c r="K424" s="257" t="s">
        <v>143</v>
      </c>
      <c r="L424" s="262"/>
      <c r="M424" s="263" t="s">
        <v>19</v>
      </c>
      <c r="N424" s="264" t="s">
        <v>43</v>
      </c>
      <c r="O424" s="87"/>
      <c r="P424" s="212">
        <f>O424*H424</f>
        <v>0</v>
      </c>
      <c r="Q424" s="212">
        <v>0.019</v>
      </c>
      <c r="R424" s="212">
        <f>Q424*H424</f>
        <v>0.019</v>
      </c>
      <c r="S424" s="212">
        <v>0</v>
      </c>
      <c r="T424" s="213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4" t="s">
        <v>313</v>
      </c>
      <c r="AT424" s="214" t="s">
        <v>385</v>
      </c>
      <c r="AU424" s="214" t="s">
        <v>145</v>
      </c>
      <c r="AY424" s="20" t="s">
        <v>136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20" t="s">
        <v>145</v>
      </c>
      <c r="BK424" s="215">
        <f>ROUND(I424*H424,2)</f>
        <v>0</v>
      </c>
      <c r="BL424" s="20" t="s">
        <v>229</v>
      </c>
      <c r="BM424" s="214" t="s">
        <v>880</v>
      </c>
    </row>
    <row r="425" s="2" customFormat="1" ht="16.5" customHeight="1">
      <c r="A425" s="41"/>
      <c r="B425" s="42"/>
      <c r="C425" s="255" t="s">
        <v>881</v>
      </c>
      <c r="D425" s="255" t="s">
        <v>385</v>
      </c>
      <c r="E425" s="256" t="s">
        <v>882</v>
      </c>
      <c r="F425" s="257" t="s">
        <v>883</v>
      </c>
      <c r="G425" s="258" t="s">
        <v>411</v>
      </c>
      <c r="H425" s="259">
        <v>1</v>
      </c>
      <c r="I425" s="260"/>
      <c r="J425" s="261">
        <f>ROUND(I425*H425,2)</f>
        <v>0</v>
      </c>
      <c r="K425" s="257" t="s">
        <v>143</v>
      </c>
      <c r="L425" s="262"/>
      <c r="M425" s="263" t="s">
        <v>19</v>
      </c>
      <c r="N425" s="264" t="s">
        <v>43</v>
      </c>
      <c r="O425" s="87"/>
      <c r="P425" s="212">
        <f>O425*H425</f>
        <v>0</v>
      </c>
      <c r="Q425" s="212">
        <v>0.017000000000000001</v>
      </c>
      <c r="R425" s="212">
        <f>Q425*H425</f>
        <v>0.017000000000000001</v>
      </c>
      <c r="S425" s="212">
        <v>0</v>
      </c>
      <c r="T425" s="213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4" t="s">
        <v>313</v>
      </c>
      <c r="AT425" s="214" t="s">
        <v>385</v>
      </c>
      <c r="AU425" s="214" t="s">
        <v>145</v>
      </c>
      <c r="AY425" s="20" t="s">
        <v>136</v>
      </c>
      <c r="BE425" s="215">
        <f>IF(N425="základní",J425,0)</f>
        <v>0</v>
      </c>
      <c r="BF425" s="215">
        <f>IF(N425="snížená",J425,0)</f>
        <v>0</v>
      </c>
      <c r="BG425" s="215">
        <f>IF(N425="zákl. přenesená",J425,0)</f>
        <v>0</v>
      </c>
      <c r="BH425" s="215">
        <f>IF(N425="sníž. přenesená",J425,0)</f>
        <v>0</v>
      </c>
      <c r="BI425" s="215">
        <f>IF(N425="nulová",J425,0)</f>
        <v>0</v>
      </c>
      <c r="BJ425" s="20" t="s">
        <v>145</v>
      </c>
      <c r="BK425" s="215">
        <f>ROUND(I425*H425,2)</f>
        <v>0</v>
      </c>
      <c r="BL425" s="20" t="s">
        <v>229</v>
      </c>
      <c r="BM425" s="214" t="s">
        <v>884</v>
      </c>
    </row>
    <row r="426" s="2" customFormat="1" ht="16.5" customHeight="1">
      <c r="A426" s="41"/>
      <c r="B426" s="42"/>
      <c r="C426" s="255" t="s">
        <v>885</v>
      </c>
      <c r="D426" s="255" t="s">
        <v>385</v>
      </c>
      <c r="E426" s="256" t="s">
        <v>886</v>
      </c>
      <c r="F426" s="257" t="s">
        <v>887</v>
      </c>
      <c r="G426" s="258" t="s">
        <v>411</v>
      </c>
      <c r="H426" s="259">
        <v>2</v>
      </c>
      <c r="I426" s="260"/>
      <c r="J426" s="261">
        <f>ROUND(I426*H426,2)</f>
        <v>0</v>
      </c>
      <c r="K426" s="257" t="s">
        <v>143</v>
      </c>
      <c r="L426" s="262"/>
      <c r="M426" s="263" t="s">
        <v>19</v>
      </c>
      <c r="N426" s="264" t="s">
        <v>43</v>
      </c>
      <c r="O426" s="87"/>
      <c r="P426" s="212">
        <f>O426*H426</f>
        <v>0</v>
      </c>
      <c r="Q426" s="212">
        <v>0.02</v>
      </c>
      <c r="R426" s="212">
        <f>Q426*H426</f>
        <v>0.040000000000000001</v>
      </c>
      <c r="S426" s="212">
        <v>0</v>
      </c>
      <c r="T426" s="213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4" t="s">
        <v>313</v>
      </c>
      <c r="AT426" s="214" t="s">
        <v>385</v>
      </c>
      <c r="AU426" s="214" t="s">
        <v>145</v>
      </c>
      <c r="AY426" s="20" t="s">
        <v>136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20" t="s">
        <v>145</v>
      </c>
      <c r="BK426" s="215">
        <f>ROUND(I426*H426,2)</f>
        <v>0</v>
      </c>
      <c r="BL426" s="20" t="s">
        <v>229</v>
      </c>
      <c r="BM426" s="214" t="s">
        <v>888</v>
      </c>
    </row>
    <row r="427" s="2" customFormat="1" ht="16.5" customHeight="1">
      <c r="A427" s="41"/>
      <c r="B427" s="42"/>
      <c r="C427" s="203" t="s">
        <v>889</v>
      </c>
      <c r="D427" s="203" t="s">
        <v>139</v>
      </c>
      <c r="E427" s="204" t="s">
        <v>890</v>
      </c>
      <c r="F427" s="205" t="s">
        <v>891</v>
      </c>
      <c r="G427" s="206" t="s">
        <v>411</v>
      </c>
      <c r="H427" s="207">
        <v>3</v>
      </c>
      <c r="I427" s="208"/>
      <c r="J427" s="209">
        <f>ROUND(I427*H427,2)</f>
        <v>0</v>
      </c>
      <c r="K427" s="205" t="s">
        <v>143</v>
      </c>
      <c r="L427" s="47"/>
      <c r="M427" s="210" t="s">
        <v>19</v>
      </c>
      <c r="N427" s="211" t="s">
        <v>43</v>
      </c>
      <c r="O427" s="87"/>
      <c r="P427" s="212">
        <f>O427*H427</f>
        <v>0</v>
      </c>
      <c r="Q427" s="212">
        <v>0</v>
      </c>
      <c r="R427" s="212">
        <f>Q427*H427</f>
        <v>0</v>
      </c>
      <c r="S427" s="212">
        <v>0.033000000000000002</v>
      </c>
      <c r="T427" s="213">
        <f>S427*H427</f>
        <v>0.099000000000000005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4" t="s">
        <v>229</v>
      </c>
      <c r="AT427" s="214" t="s">
        <v>139</v>
      </c>
      <c r="AU427" s="214" t="s">
        <v>145</v>
      </c>
      <c r="AY427" s="20" t="s">
        <v>136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20" t="s">
        <v>145</v>
      </c>
      <c r="BK427" s="215">
        <f>ROUND(I427*H427,2)</f>
        <v>0</v>
      </c>
      <c r="BL427" s="20" t="s">
        <v>229</v>
      </c>
      <c r="BM427" s="214" t="s">
        <v>892</v>
      </c>
    </row>
    <row r="428" s="2" customFormat="1">
      <c r="A428" s="41"/>
      <c r="B428" s="42"/>
      <c r="C428" s="43"/>
      <c r="D428" s="216" t="s">
        <v>147</v>
      </c>
      <c r="E428" s="43"/>
      <c r="F428" s="217" t="s">
        <v>893</v>
      </c>
      <c r="G428" s="43"/>
      <c r="H428" s="43"/>
      <c r="I428" s="218"/>
      <c r="J428" s="43"/>
      <c r="K428" s="43"/>
      <c r="L428" s="47"/>
      <c r="M428" s="219"/>
      <c r="N428" s="220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147</v>
      </c>
      <c r="AU428" s="20" t="s">
        <v>145</v>
      </c>
    </row>
    <row r="429" s="2" customFormat="1" ht="24.15" customHeight="1">
      <c r="A429" s="41"/>
      <c r="B429" s="42"/>
      <c r="C429" s="203" t="s">
        <v>894</v>
      </c>
      <c r="D429" s="203" t="s">
        <v>139</v>
      </c>
      <c r="E429" s="204" t="s">
        <v>895</v>
      </c>
      <c r="F429" s="205" t="s">
        <v>896</v>
      </c>
      <c r="G429" s="206" t="s">
        <v>162</v>
      </c>
      <c r="H429" s="207">
        <v>34</v>
      </c>
      <c r="I429" s="208"/>
      <c r="J429" s="209">
        <f>ROUND(I429*H429,2)</f>
        <v>0</v>
      </c>
      <c r="K429" s="205" t="s">
        <v>143</v>
      </c>
      <c r="L429" s="47"/>
      <c r="M429" s="210" t="s">
        <v>19</v>
      </c>
      <c r="N429" s="211" t="s">
        <v>43</v>
      </c>
      <c r="O429" s="87"/>
      <c r="P429" s="212">
        <f>O429*H429</f>
        <v>0</v>
      </c>
      <c r="Q429" s="212">
        <v>0</v>
      </c>
      <c r="R429" s="212">
        <f>Q429*H429</f>
        <v>0</v>
      </c>
      <c r="S429" s="212">
        <v>0</v>
      </c>
      <c r="T429" s="213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4" t="s">
        <v>229</v>
      </c>
      <c r="AT429" s="214" t="s">
        <v>139</v>
      </c>
      <c r="AU429" s="214" t="s">
        <v>145</v>
      </c>
      <c r="AY429" s="20" t="s">
        <v>136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20" t="s">
        <v>145</v>
      </c>
      <c r="BK429" s="215">
        <f>ROUND(I429*H429,2)</f>
        <v>0</v>
      </c>
      <c r="BL429" s="20" t="s">
        <v>229</v>
      </c>
      <c r="BM429" s="214" t="s">
        <v>897</v>
      </c>
    </row>
    <row r="430" s="2" customFormat="1">
      <c r="A430" s="41"/>
      <c r="B430" s="42"/>
      <c r="C430" s="43"/>
      <c r="D430" s="216" t="s">
        <v>147</v>
      </c>
      <c r="E430" s="43"/>
      <c r="F430" s="217" t="s">
        <v>898</v>
      </c>
      <c r="G430" s="43"/>
      <c r="H430" s="43"/>
      <c r="I430" s="218"/>
      <c r="J430" s="43"/>
      <c r="K430" s="43"/>
      <c r="L430" s="47"/>
      <c r="M430" s="219"/>
      <c r="N430" s="220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147</v>
      </c>
      <c r="AU430" s="20" t="s">
        <v>145</v>
      </c>
    </row>
    <row r="431" s="2" customFormat="1" ht="16.5" customHeight="1">
      <c r="A431" s="41"/>
      <c r="B431" s="42"/>
      <c r="C431" s="255" t="s">
        <v>899</v>
      </c>
      <c r="D431" s="255" t="s">
        <v>385</v>
      </c>
      <c r="E431" s="256" t="s">
        <v>900</v>
      </c>
      <c r="F431" s="257" t="s">
        <v>901</v>
      </c>
      <c r="G431" s="258" t="s">
        <v>162</v>
      </c>
      <c r="H431" s="259">
        <v>34</v>
      </c>
      <c r="I431" s="260"/>
      <c r="J431" s="261">
        <f>ROUND(I431*H431,2)</f>
        <v>0</v>
      </c>
      <c r="K431" s="257" t="s">
        <v>143</v>
      </c>
      <c r="L431" s="262"/>
      <c r="M431" s="263" t="s">
        <v>19</v>
      </c>
      <c r="N431" s="264" t="s">
        <v>43</v>
      </c>
      <c r="O431" s="87"/>
      <c r="P431" s="212">
        <f>O431*H431</f>
        <v>0</v>
      </c>
      <c r="Q431" s="212">
        <v>1.0000000000000001E-05</v>
      </c>
      <c r="R431" s="212">
        <f>Q431*H431</f>
        <v>0.00034000000000000002</v>
      </c>
      <c r="S431" s="212">
        <v>0</v>
      </c>
      <c r="T431" s="213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4" t="s">
        <v>313</v>
      </c>
      <c r="AT431" s="214" t="s">
        <v>385</v>
      </c>
      <c r="AU431" s="214" t="s">
        <v>145</v>
      </c>
      <c r="AY431" s="20" t="s">
        <v>136</v>
      </c>
      <c r="BE431" s="215">
        <f>IF(N431="základní",J431,0)</f>
        <v>0</v>
      </c>
      <c r="BF431" s="215">
        <f>IF(N431="snížená",J431,0)</f>
        <v>0</v>
      </c>
      <c r="BG431" s="215">
        <f>IF(N431="zákl. přenesená",J431,0)</f>
        <v>0</v>
      </c>
      <c r="BH431" s="215">
        <f>IF(N431="sníž. přenesená",J431,0)</f>
        <v>0</v>
      </c>
      <c r="BI431" s="215">
        <f>IF(N431="nulová",J431,0)</f>
        <v>0</v>
      </c>
      <c r="BJ431" s="20" t="s">
        <v>145</v>
      </c>
      <c r="BK431" s="215">
        <f>ROUND(I431*H431,2)</f>
        <v>0</v>
      </c>
      <c r="BL431" s="20" t="s">
        <v>229</v>
      </c>
      <c r="BM431" s="214" t="s">
        <v>902</v>
      </c>
    </row>
    <row r="432" s="2" customFormat="1" ht="16.5" customHeight="1">
      <c r="A432" s="41"/>
      <c r="B432" s="42"/>
      <c r="C432" s="203" t="s">
        <v>903</v>
      </c>
      <c r="D432" s="203" t="s">
        <v>139</v>
      </c>
      <c r="E432" s="204" t="s">
        <v>904</v>
      </c>
      <c r="F432" s="205" t="s">
        <v>905</v>
      </c>
      <c r="G432" s="206" t="s">
        <v>411</v>
      </c>
      <c r="H432" s="207">
        <v>2</v>
      </c>
      <c r="I432" s="208"/>
      <c r="J432" s="209">
        <f>ROUND(I432*H432,2)</f>
        <v>0</v>
      </c>
      <c r="K432" s="205" t="s">
        <v>143</v>
      </c>
      <c r="L432" s="47"/>
      <c r="M432" s="210" t="s">
        <v>19</v>
      </c>
      <c r="N432" s="211" t="s">
        <v>43</v>
      </c>
      <c r="O432" s="87"/>
      <c r="P432" s="212">
        <f>O432*H432</f>
        <v>0</v>
      </c>
      <c r="Q432" s="212">
        <v>0</v>
      </c>
      <c r="R432" s="212">
        <f>Q432*H432</f>
        <v>0</v>
      </c>
      <c r="S432" s="212">
        <v>0.024</v>
      </c>
      <c r="T432" s="213">
        <f>S432*H432</f>
        <v>0.048000000000000001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4" t="s">
        <v>229</v>
      </c>
      <c r="AT432" s="214" t="s">
        <v>139</v>
      </c>
      <c r="AU432" s="214" t="s">
        <v>145</v>
      </c>
      <c r="AY432" s="20" t="s">
        <v>136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20" t="s">
        <v>145</v>
      </c>
      <c r="BK432" s="215">
        <f>ROUND(I432*H432,2)</f>
        <v>0</v>
      </c>
      <c r="BL432" s="20" t="s">
        <v>229</v>
      </c>
      <c r="BM432" s="214" t="s">
        <v>906</v>
      </c>
    </row>
    <row r="433" s="2" customFormat="1">
      <c r="A433" s="41"/>
      <c r="B433" s="42"/>
      <c r="C433" s="43"/>
      <c r="D433" s="216" t="s">
        <v>147</v>
      </c>
      <c r="E433" s="43"/>
      <c r="F433" s="217" t="s">
        <v>907</v>
      </c>
      <c r="G433" s="43"/>
      <c r="H433" s="43"/>
      <c r="I433" s="218"/>
      <c r="J433" s="43"/>
      <c r="K433" s="43"/>
      <c r="L433" s="47"/>
      <c r="M433" s="219"/>
      <c r="N433" s="220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147</v>
      </c>
      <c r="AU433" s="20" t="s">
        <v>145</v>
      </c>
    </row>
    <row r="434" s="2" customFormat="1" ht="24.15" customHeight="1">
      <c r="A434" s="41"/>
      <c r="B434" s="42"/>
      <c r="C434" s="203" t="s">
        <v>908</v>
      </c>
      <c r="D434" s="203" t="s">
        <v>139</v>
      </c>
      <c r="E434" s="204" t="s">
        <v>909</v>
      </c>
      <c r="F434" s="205" t="s">
        <v>910</v>
      </c>
      <c r="G434" s="206" t="s">
        <v>411</v>
      </c>
      <c r="H434" s="207">
        <v>2</v>
      </c>
      <c r="I434" s="208"/>
      <c r="J434" s="209">
        <f>ROUND(I434*H434,2)</f>
        <v>0</v>
      </c>
      <c r="K434" s="205" t="s">
        <v>19</v>
      </c>
      <c r="L434" s="47"/>
      <c r="M434" s="210" t="s">
        <v>19</v>
      </c>
      <c r="N434" s="211" t="s">
        <v>43</v>
      </c>
      <c r="O434" s="87"/>
      <c r="P434" s="212">
        <f>O434*H434</f>
        <v>0</v>
      </c>
      <c r="Q434" s="212">
        <v>0</v>
      </c>
      <c r="R434" s="212">
        <f>Q434*H434</f>
        <v>0</v>
      </c>
      <c r="S434" s="212">
        <v>0</v>
      </c>
      <c r="T434" s="213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4" t="s">
        <v>229</v>
      </c>
      <c r="AT434" s="214" t="s">
        <v>139</v>
      </c>
      <c r="AU434" s="214" t="s">
        <v>145</v>
      </c>
      <c r="AY434" s="20" t="s">
        <v>136</v>
      </c>
      <c r="BE434" s="215">
        <f>IF(N434="základní",J434,0)</f>
        <v>0</v>
      </c>
      <c r="BF434" s="215">
        <f>IF(N434="snížená",J434,0)</f>
        <v>0</v>
      </c>
      <c r="BG434" s="215">
        <f>IF(N434="zákl. přenesená",J434,0)</f>
        <v>0</v>
      </c>
      <c r="BH434" s="215">
        <f>IF(N434="sníž. přenesená",J434,0)</f>
        <v>0</v>
      </c>
      <c r="BI434" s="215">
        <f>IF(N434="nulová",J434,0)</f>
        <v>0</v>
      </c>
      <c r="BJ434" s="20" t="s">
        <v>145</v>
      </c>
      <c r="BK434" s="215">
        <f>ROUND(I434*H434,2)</f>
        <v>0</v>
      </c>
      <c r="BL434" s="20" t="s">
        <v>229</v>
      </c>
      <c r="BM434" s="214" t="s">
        <v>911</v>
      </c>
    </row>
    <row r="435" s="2" customFormat="1" ht="16.5" customHeight="1">
      <c r="A435" s="41"/>
      <c r="B435" s="42"/>
      <c r="C435" s="255" t="s">
        <v>912</v>
      </c>
      <c r="D435" s="255" t="s">
        <v>385</v>
      </c>
      <c r="E435" s="256" t="s">
        <v>913</v>
      </c>
      <c r="F435" s="257" t="s">
        <v>914</v>
      </c>
      <c r="G435" s="258" t="s">
        <v>915</v>
      </c>
      <c r="H435" s="259">
        <v>2</v>
      </c>
      <c r="I435" s="260"/>
      <c r="J435" s="261">
        <f>ROUND(I435*H435,2)</f>
        <v>0</v>
      </c>
      <c r="K435" s="257" t="s">
        <v>19</v>
      </c>
      <c r="L435" s="262"/>
      <c r="M435" s="263" t="s">
        <v>19</v>
      </c>
      <c r="N435" s="264" t="s">
        <v>43</v>
      </c>
      <c r="O435" s="87"/>
      <c r="P435" s="212">
        <f>O435*H435</f>
        <v>0</v>
      </c>
      <c r="Q435" s="212">
        <v>0</v>
      </c>
      <c r="R435" s="212">
        <f>Q435*H435</f>
        <v>0</v>
      </c>
      <c r="S435" s="212">
        <v>0</v>
      </c>
      <c r="T435" s="213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4" t="s">
        <v>313</v>
      </c>
      <c r="AT435" s="214" t="s">
        <v>385</v>
      </c>
      <c r="AU435" s="214" t="s">
        <v>145</v>
      </c>
      <c r="AY435" s="20" t="s">
        <v>136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20" t="s">
        <v>145</v>
      </c>
      <c r="BK435" s="215">
        <f>ROUND(I435*H435,2)</f>
        <v>0</v>
      </c>
      <c r="BL435" s="20" t="s">
        <v>229</v>
      </c>
      <c r="BM435" s="214" t="s">
        <v>916</v>
      </c>
    </row>
    <row r="436" s="2" customFormat="1" ht="16.5" customHeight="1">
      <c r="A436" s="41"/>
      <c r="B436" s="42"/>
      <c r="C436" s="203" t="s">
        <v>917</v>
      </c>
      <c r="D436" s="203" t="s">
        <v>139</v>
      </c>
      <c r="E436" s="204" t="s">
        <v>918</v>
      </c>
      <c r="F436" s="205" t="s">
        <v>919</v>
      </c>
      <c r="G436" s="206" t="s">
        <v>411</v>
      </c>
      <c r="H436" s="207">
        <v>5</v>
      </c>
      <c r="I436" s="208"/>
      <c r="J436" s="209">
        <f>ROUND(I436*H436,2)</f>
        <v>0</v>
      </c>
      <c r="K436" s="205" t="s">
        <v>19</v>
      </c>
      <c r="L436" s="47"/>
      <c r="M436" s="210" t="s">
        <v>19</v>
      </c>
      <c r="N436" s="211" t="s">
        <v>43</v>
      </c>
      <c r="O436" s="87"/>
      <c r="P436" s="212">
        <f>O436*H436</f>
        <v>0</v>
      </c>
      <c r="Q436" s="212">
        <v>0</v>
      </c>
      <c r="R436" s="212">
        <f>Q436*H436</f>
        <v>0</v>
      </c>
      <c r="S436" s="212">
        <v>0</v>
      </c>
      <c r="T436" s="213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4" t="s">
        <v>229</v>
      </c>
      <c r="AT436" s="214" t="s">
        <v>139</v>
      </c>
      <c r="AU436" s="214" t="s">
        <v>145</v>
      </c>
      <c r="AY436" s="20" t="s">
        <v>136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20" t="s">
        <v>145</v>
      </c>
      <c r="BK436" s="215">
        <f>ROUND(I436*H436,2)</f>
        <v>0</v>
      </c>
      <c r="BL436" s="20" t="s">
        <v>229</v>
      </c>
      <c r="BM436" s="214" t="s">
        <v>920</v>
      </c>
    </row>
    <row r="437" s="2" customFormat="1" ht="16.5" customHeight="1">
      <c r="A437" s="41"/>
      <c r="B437" s="42"/>
      <c r="C437" s="255" t="s">
        <v>921</v>
      </c>
      <c r="D437" s="255" t="s">
        <v>385</v>
      </c>
      <c r="E437" s="256" t="s">
        <v>922</v>
      </c>
      <c r="F437" s="257" t="s">
        <v>923</v>
      </c>
      <c r="G437" s="258" t="s">
        <v>411</v>
      </c>
      <c r="H437" s="259">
        <v>1</v>
      </c>
      <c r="I437" s="260"/>
      <c r="J437" s="261">
        <f>ROUND(I437*H437,2)</f>
        <v>0</v>
      </c>
      <c r="K437" s="257" t="s">
        <v>143</v>
      </c>
      <c r="L437" s="262"/>
      <c r="M437" s="263" t="s">
        <v>19</v>
      </c>
      <c r="N437" s="264" t="s">
        <v>43</v>
      </c>
      <c r="O437" s="87"/>
      <c r="P437" s="212">
        <f>O437*H437</f>
        <v>0</v>
      </c>
      <c r="Q437" s="212">
        <v>0.00092000000000000003</v>
      </c>
      <c r="R437" s="212">
        <f>Q437*H437</f>
        <v>0.00092000000000000003</v>
      </c>
      <c r="S437" s="212">
        <v>0</v>
      </c>
      <c r="T437" s="213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4" t="s">
        <v>313</v>
      </c>
      <c r="AT437" s="214" t="s">
        <v>385</v>
      </c>
      <c r="AU437" s="214" t="s">
        <v>145</v>
      </c>
      <c r="AY437" s="20" t="s">
        <v>136</v>
      </c>
      <c r="BE437" s="215">
        <f>IF(N437="základní",J437,0)</f>
        <v>0</v>
      </c>
      <c r="BF437" s="215">
        <f>IF(N437="snížená",J437,0)</f>
        <v>0</v>
      </c>
      <c r="BG437" s="215">
        <f>IF(N437="zákl. přenesená",J437,0)</f>
        <v>0</v>
      </c>
      <c r="BH437" s="215">
        <f>IF(N437="sníž. přenesená",J437,0)</f>
        <v>0</v>
      </c>
      <c r="BI437" s="215">
        <f>IF(N437="nulová",J437,0)</f>
        <v>0</v>
      </c>
      <c r="BJ437" s="20" t="s">
        <v>145</v>
      </c>
      <c r="BK437" s="215">
        <f>ROUND(I437*H437,2)</f>
        <v>0</v>
      </c>
      <c r="BL437" s="20" t="s">
        <v>229</v>
      </c>
      <c r="BM437" s="214" t="s">
        <v>924</v>
      </c>
    </row>
    <row r="438" s="2" customFormat="1" ht="16.5" customHeight="1">
      <c r="A438" s="41"/>
      <c r="B438" s="42"/>
      <c r="C438" s="255" t="s">
        <v>925</v>
      </c>
      <c r="D438" s="255" t="s">
        <v>385</v>
      </c>
      <c r="E438" s="256" t="s">
        <v>926</v>
      </c>
      <c r="F438" s="257" t="s">
        <v>927</v>
      </c>
      <c r="G438" s="258" t="s">
        <v>411</v>
      </c>
      <c r="H438" s="259">
        <v>1</v>
      </c>
      <c r="I438" s="260"/>
      <c r="J438" s="261">
        <f>ROUND(I438*H438,2)</f>
        <v>0</v>
      </c>
      <c r="K438" s="257" t="s">
        <v>143</v>
      </c>
      <c r="L438" s="262"/>
      <c r="M438" s="263" t="s">
        <v>19</v>
      </c>
      <c r="N438" s="264" t="s">
        <v>43</v>
      </c>
      <c r="O438" s="87"/>
      <c r="P438" s="212">
        <f>O438*H438</f>
        <v>0</v>
      </c>
      <c r="Q438" s="212">
        <v>0.00108</v>
      </c>
      <c r="R438" s="212">
        <f>Q438*H438</f>
        <v>0.00108</v>
      </c>
      <c r="S438" s="212">
        <v>0</v>
      </c>
      <c r="T438" s="213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4" t="s">
        <v>313</v>
      </c>
      <c r="AT438" s="214" t="s">
        <v>385</v>
      </c>
      <c r="AU438" s="214" t="s">
        <v>145</v>
      </c>
      <c r="AY438" s="20" t="s">
        <v>136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20" t="s">
        <v>145</v>
      </c>
      <c r="BK438" s="215">
        <f>ROUND(I438*H438,2)</f>
        <v>0</v>
      </c>
      <c r="BL438" s="20" t="s">
        <v>229</v>
      </c>
      <c r="BM438" s="214" t="s">
        <v>928</v>
      </c>
    </row>
    <row r="439" s="2" customFormat="1" ht="16.5" customHeight="1">
      <c r="A439" s="41"/>
      <c r="B439" s="42"/>
      <c r="C439" s="255" t="s">
        <v>929</v>
      </c>
      <c r="D439" s="255" t="s">
        <v>385</v>
      </c>
      <c r="E439" s="256" t="s">
        <v>930</v>
      </c>
      <c r="F439" s="257" t="s">
        <v>931</v>
      </c>
      <c r="G439" s="258" t="s">
        <v>411</v>
      </c>
      <c r="H439" s="259">
        <v>2</v>
      </c>
      <c r="I439" s="260"/>
      <c r="J439" s="261">
        <f>ROUND(I439*H439,2)</f>
        <v>0</v>
      </c>
      <c r="K439" s="257" t="s">
        <v>143</v>
      </c>
      <c r="L439" s="262"/>
      <c r="M439" s="263" t="s">
        <v>19</v>
      </c>
      <c r="N439" s="264" t="s">
        <v>43</v>
      </c>
      <c r="O439" s="87"/>
      <c r="P439" s="212">
        <f>O439*H439</f>
        <v>0</v>
      </c>
      <c r="Q439" s="212">
        <v>0.0018500000000000001</v>
      </c>
      <c r="R439" s="212">
        <f>Q439*H439</f>
        <v>0.0037000000000000002</v>
      </c>
      <c r="S439" s="212">
        <v>0</v>
      </c>
      <c r="T439" s="213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4" t="s">
        <v>313</v>
      </c>
      <c r="AT439" s="214" t="s">
        <v>385</v>
      </c>
      <c r="AU439" s="214" t="s">
        <v>145</v>
      </c>
      <c r="AY439" s="20" t="s">
        <v>136</v>
      </c>
      <c r="BE439" s="215">
        <f>IF(N439="základní",J439,0)</f>
        <v>0</v>
      </c>
      <c r="BF439" s="215">
        <f>IF(N439="snížená",J439,0)</f>
        <v>0</v>
      </c>
      <c r="BG439" s="215">
        <f>IF(N439="zákl. přenesená",J439,0)</f>
        <v>0</v>
      </c>
      <c r="BH439" s="215">
        <f>IF(N439="sníž. přenesená",J439,0)</f>
        <v>0</v>
      </c>
      <c r="BI439" s="215">
        <f>IF(N439="nulová",J439,0)</f>
        <v>0</v>
      </c>
      <c r="BJ439" s="20" t="s">
        <v>145</v>
      </c>
      <c r="BK439" s="215">
        <f>ROUND(I439*H439,2)</f>
        <v>0</v>
      </c>
      <c r="BL439" s="20" t="s">
        <v>229</v>
      </c>
      <c r="BM439" s="214" t="s">
        <v>932</v>
      </c>
    </row>
    <row r="440" s="2" customFormat="1" ht="16.5" customHeight="1">
      <c r="A440" s="41"/>
      <c r="B440" s="42"/>
      <c r="C440" s="255" t="s">
        <v>933</v>
      </c>
      <c r="D440" s="255" t="s">
        <v>385</v>
      </c>
      <c r="E440" s="256" t="s">
        <v>934</v>
      </c>
      <c r="F440" s="257" t="s">
        <v>935</v>
      </c>
      <c r="G440" s="258" t="s">
        <v>411</v>
      </c>
      <c r="H440" s="259">
        <v>1</v>
      </c>
      <c r="I440" s="260"/>
      <c r="J440" s="261">
        <f>ROUND(I440*H440,2)</f>
        <v>0</v>
      </c>
      <c r="K440" s="257" t="s">
        <v>143</v>
      </c>
      <c r="L440" s="262"/>
      <c r="M440" s="263" t="s">
        <v>19</v>
      </c>
      <c r="N440" s="264" t="s">
        <v>43</v>
      </c>
      <c r="O440" s="87"/>
      <c r="P440" s="212">
        <f>O440*H440</f>
        <v>0</v>
      </c>
      <c r="Q440" s="212">
        <v>0.0020799999999999998</v>
      </c>
      <c r="R440" s="212">
        <f>Q440*H440</f>
        <v>0.0020799999999999998</v>
      </c>
      <c r="S440" s="212">
        <v>0</v>
      </c>
      <c r="T440" s="213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4" t="s">
        <v>313</v>
      </c>
      <c r="AT440" s="214" t="s">
        <v>385</v>
      </c>
      <c r="AU440" s="214" t="s">
        <v>145</v>
      </c>
      <c r="AY440" s="20" t="s">
        <v>136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20" t="s">
        <v>145</v>
      </c>
      <c r="BK440" s="215">
        <f>ROUND(I440*H440,2)</f>
        <v>0</v>
      </c>
      <c r="BL440" s="20" t="s">
        <v>229</v>
      </c>
      <c r="BM440" s="214" t="s">
        <v>936</v>
      </c>
    </row>
    <row r="441" s="2" customFormat="1" ht="16.5" customHeight="1">
      <c r="A441" s="41"/>
      <c r="B441" s="42"/>
      <c r="C441" s="203" t="s">
        <v>937</v>
      </c>
      <c r="D441" s="203" t="s">
        <v>139</v>
      </c>
      <c r="E441" s="204" t="s">
        <v>938</v>
      </c>
      <c r="F441" s="205" t="s">
        <v>939</v>
      </c>
      <c r="G441" s="206" t="s">
        <v>411</v>
      </c>
      <c r="H441" s="207">
        <v>1</v>
      </c>
      <c r="I441" s="208"/>
      <c r="J441" s="209">
        <f>ROUND(I441*H441,2)</f>
        <v>0</v>
      </c>
      <c r="K441" s="205" t="s">
        <v>19</v>
      </c>
      <c r="L441" s="47"/>
      <c r="M441" s="210" t="s">
        <v>19</v>
      </c>
      <c r="N441" s="211" t="s">
        <v>43</v>
      </c>
      <c r="O441" s="87"/>
      <c r="P441" s="212">
        <f>O441*H441</f>
        <v>0</v>
      </c>
      <c r="Q441" s="212">
        <v>0</v>
      </c>
      <c r="R441" s="212">
        <f>Q441*H441</f>
        <v>0</v>
      </c>
      <c r="S441" s="212">
        <v>0</v>
      </c>
      <c r="T441" s="213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4" t="s">
        <v>229</v>
      </c>
      <c r="AT441" s="214" t="s">
        <v>139</v>
      </c>
      <c r="AU441" s="214" t="s">
        <v>145</v>
      </c>
      <c r="AY441" s="20" t="s">
        <v>136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20" t="s">
        <v>145</v>
      </c>
      <c r="BK441" s="215">
        <f>ROUND(I441*H441,2)</f>
        <v>0</v>
      </c>
      <c r="BL441" s="20" t="s">
        <v>229</v>
      </c>
      <c r="BM441" s="214" t="s">
        <v>940</v>
      </c>
    </row>
    <row r="442" s="2" customFormat="1" ht="21.75" customHeight="1">
      <c r="A442" s="41"/>
      <c r="B442" s="42"/>
      <c r="C442" s="203" t="s">
        <v>941</v>
      </c>
      <c r="D442" s="203" t="s">
        <v>139</v>
      </c>
      <c r="E442" s="204" t="s">
        <v>942</v>
      </c>
      <c r="F442" s="205" t="s">
        <v>943</v>
      </c>
      <c r="G442" s="206" t="s">
        <v>411</v>
      </c>
      <c r="H442" s="207">
        <v>1</v>
      </c>
      <c r="I442" s="208"/>
      <c r="J442" s="209">
        <f>ROUND(I442*H442,2)</f>
        <v>0</v>
      </c>
      <c r="K442" s="205" t="s">
        <v>143</v>
      </c>
      <c r="L442" s="47"/>
      <c r="M442" s="210" t="s">
        <v>19</v>
      </c>
      <c r="N442" s="211" t="s">
        <v>43</v>
      </c>
      <c r="O442" s="87"/>
      <c r="P442" s="212">
        <f>O442*H442</f>
        <v>0</v>
      </c>
      <c r="Q442" s="212">
        <v>0.00013999999999999999</v>
      </c>
      <c r="R442" s="212">
        <f>Q442*H442</f>
        <v>0.00013999999999999999</v>
      </c>
      <c r="S442" s="212">
        <v>0</v>
      </c>
      <c r="T442" s="213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4" t="s">
        <v>229</v>
      </c>
      <c r="AT442" s="214" t="s">
        <v>139</v>
      </c>
      <c r="AU442" s="214" t="s">
        <v>145</v>
      </c>
      <c r="AY442" s="20" t="s">
        <v>136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20" t="s">
        <v>145</v>
      </c>
      <c r="BK442" s="215">
        <f>ROUND(I442*H442,2)</f>
        <v>0</v>
      </c>
      <c r="BL442" s="20" t="s">
        <v>229</v>
      </c>
      <c r="BM442" s="214" t="s">
        <v>944</v>
      </c>
    </row>
    <row r="443" s="2" customFormat="1">
      <c r="A443" s="41"/>
      <c r="B443" s="42"/>
      <c r="C443" s="43"/>
      <c r="D443" s="216" t="s">
        <v>147</v>
      </c>
      <c r="E443" s="43"/>
      <c r="F443" s="217" t="s">
        <v>945</v>
      </c>
      <c r="G443" s="43"/>
      <c r="H443" s="43"/>
      <c r="I443" s="218"/>
      <c r="J443" s="43"/>
      <c r="K443" s="43"/>
      <c r="L443" s="47"/>
      <c r="M443" s="219"/>
      <c r="N443" s="220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147</v>
      </c>
      <c r="AU443" s="20" t="s">
        <v>145</v>
      </c>
    </row>
    <row r="444" s="2" customFormat="1" ht="16.5" customHeight="1">
      <c r="A444" s="41"/>
      <c r="B444" s="42"/>
      <c r="C444" s="203" t="s">
        <v>946</v>
      </c>
      <c r="D444" s="203" t="s">
        <v>139</v>
      </c>
      <c r="E444" s="204" t="s">
        <v>947</v>
      </c>
      <c r="F444" s="205" t="s">
        <v>948</v>
      </c>
      <c r="G444" s="206" t="s">
        <v>411</v>
      </c>
      <c r="H444" s="207">
        <v>1</v>
      </c>
      <c r="I444" s="208"/>
      <c r="J444" s="209">
        <f>ROUND(I444*H444,2)</f>
        <v>0</v>
      </c>
      <c r="K444" s="205" t="s">
        <v>143</v>
      </c>
      <c r="L444" s="47"/>
      <c r="M444" s="210" t="s">
        <v>19</v>
      </c>
      <c r="N444" s="211" t="s">
        <v>43</v>
      </c>
      <c r="O444" s="87"/>
      <c r="P444" s="212">
        <f>O444*H444</f>
        <v>0</v>
      </c>
      <c r="Q444" s="212">
        <v>8.0000000000000007E-05</v>
      </c>
      <c r="R444" s="212">
        <f>Q444*H444</f>
        <v>8.0000000000000007E-05</v>
      </c>
      <c r="S444" s="212">
        <v>0</v>
      </c>
      <c r="T444" s="213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4" t="s">
        <v>229</v>
      </c>
      <c r="AT444" s="214" t="s">
        <v>139</v>
      </c>
      <c r="AU444" s="214" t="s">
        <v>145</v>
      </c>
      <c r="AY444" s="20" t="s">
        <v>136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20" t="s">
        <v>145</v>
      </c>
      <c r="BK444" s="215">
        <f>ROUND(I444*H444,2)</f>
        <v>0</v>
      </c>
      <c r="BL444" s="20" t="s">
        <v>229</v>
      </c>
      <c r="BM444" s="214" t="s">
        <v>949</v>
      </c>
    </row>
    <row r="445" s="2" customFormat="1">
      <c r="A445" s="41"/>
      <c r="B445" s="42"/>
      <c r="C445" s="43"/>
      <c r="D445" s="216" t="s">
        <v>147</v>
      </c>
      <c r="E445" s="43"/>
      <c r="F445" s="217" t="s">
        <v>950</v>
      </c>
      <c r="G445" s="43"/>
      <c r="H445" s="43"/>
      <c r="I445" s="218"/>
      <c r="J445" s="43"/>
      <c r="K445" s="43"/>
      <c r="L445" s="47"/>
      <c r="M445" s="219"/>
      <c r="N445" s="220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147</v>
      </c>
      <c r="AU445" s="20" t="s">
        <v>145</v>
      </c>
    </row>
    <row r="446" s="2" customFormat="1" ht="16.5" customHeight="1">
      <c r="A446" s="41"/>
      <c r="B446" s="42"/>
      <c r="C446" s="255" t="s">
        <v>951</v>
      </c>
      <c r="D446" s="255" t="s">
        <v>385</v>
      </c>
      <c r="E446" s="256" t="s">
        <v>952</v>
      </c>
      <c r="F446" s="257" t="s">
        <v>953</v>
      </c>
      <c r="G446" s="258" t="s">
        <v>411</v>
      </c>
      <c r="H446" s="259">
        <v>1</v>
      </c>
      <c r="I446" s="260"/>
      <c r="J446" s="261">
        <f>ROUND(I446*H446,2)</f>
        <v>0</v>
      </c>
      <c r="K446" s="257" t="s">
        <v>19</v>
      </c>
      <c r="L446" s="262"/>
      <c r="M446" s="263" t="s">
        <v>19</v>
      </c>
      <c r="N446" s="264" t="s">
        <v>43</v>
      </c>
      <c r="O446" s="87"/>
      <c r="P446" s="212">
        <f>O446*H446</f>
        <v>0</v>
      </c>
      <c r="Q446" s="212">
        <v>0</v>
      </c>
      <c r="R446" s="212">
        <f>Q446*H446</f>
        <v>0</v>
      </c>
      <c r="S446" s="212">
        <v>0</v>
      </c>
      <c r="T446" s="213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4" t="s">
        <v>313</v>
      </c>
      <c r="AT446" s="214" t="s">
        <v>385</v>
      </c>
      <c r="AU446" s="214" t="s">
        <v>145</v>
      </c>
      <c r="AY446" s="20" t="s">
        <v>136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20" t="s">
        <v>145</v>
      </c>
      <c r="BK446" s="215">
        <f>ROUND(I446*H446,2)</f>
        <v>0</v>
      </c>
      <c r="BL446" s="20" t="s">
        <v>229</v>
      </c>
      <c r="BM446" s="214" t="s">
        <v>954</v>
      </c>
    </row>
    <row r="447" s="2" customFormat="1" ht="24.15" customHeight="1">
      <c r="A447" s="41"/>
      <c r="B447" s="42"/>
      <c r="C447" s="203" t="s">
        <v>955</v>
      </c>
      <c r="D447" s="203" t="s">
        <v>139</v>
      </c>
      <c r="E447" s="204" t="s">
        <v>956</v>
      </c>
      <c r="F447" s="205" t="s">
        <v>957</v>
      </c>
      <c r="G447" s="206" t="s">
        <v>411</v>
      </c>
      <c r="H447" s="207">
        <v>1</v>
      </c>
      <c r="I447" s="208"/>
      <c r="J447" s="209">
        <f>ROUND(I447*H447,2)</f>
        <v>0</v>
      </c>
      <c r="K447" s="205" t="s">
        <v>143</v>
      </c>
      <c r="L447" s="47"/>
      <c r="M447" s="210" t="s">
        <v>19</v>
      </c>
      <c r="N447" s="211" t="s">
        <v>43</v>
      </c>
      <c r="O447" s="87"/>
      <c r="P447" s="212">
        <f>O447*H447</f>
        <v>0</v>
      </c>
      <c r="Q447" s="212">
        <v>0</v>
      </c>
      <c r="R447" s="212">
        <f>Q447*H447</f>
        <v>0</v>
      </c>
      <c r="S447" s="212">
        <v>0.17399999999999999</v>
      </c>
      <c r="T447" s="213">
        <f>S447*H447</f>
        <v>0.17399999999999999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4" t="s">
        <v>229</v>
      </c>
      <c r="AT447" s="214" t="s">
        <v>139</v>
      </c>
      <c r="AU447" s="214" t="s">
        <v>145</v>
      </c>
      <c r="AY447" s="20" t="s">
        <v>136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20" t="s">
        <v>145</v>
      </c>
      <c r="BK447" s="215">
        <f>ROUND(I447*H447,2)</f>
        <v>0</v>
      </c>
      <c r="BL447" s="20" t="s">
        <v>229</v>
      </c>
      <c r="BM447" s="214" t="s">
        <v>958</v>
      </c>
    </row>
    <row r="448" s="2" customFormat="1">
      <c r="A448" s="41"/>
      <c r="B448" s="42"/>
      <c r="C448" s="43"/>
      <c r="D448" s="216" t="s">
        <v>147</v>
      </c>
      <c r="E448" s="43"/>
      <c r="F448" s="217" t="s">
        <v>959</v>
      </c>
      <c r="G448" s="43"/>
      <c r="H448" s="43"/>
      <c r="I448" s="218"/>
      <c r="J448" s="43"/>
      <c r="K448" s="43"/>
      <c r="L448" s="47"/>
      <c r="M448" s="219"/>
      <c r="N448" s="220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147</v>
      </c>
      <c r="AU448" s="20" t="s">
        <v>145</v>
      </c>
    </row>
    <row r="449" s="2" customFormat="1" ht="16.5" customHeight="1">
      <c r="A449" s="41"/>
      <c r="B449" s="42"/>
      <c r="C449" s="203" t="s">
        <v>960</v>
      </c>
      <c r="D449" s="203" t="s">
        <v>139</v>
      </c>
      <c r="E449" s="204" t="s">
        <v>961</v>
      </c>
      <c r="F449" s="205" t="s">
        <v>962</v>
      </c>
      <c r="G449" s="206" t="s">
        <v>411</v>
      </c>
      <c r="H449" s="207">
        <v>1</v>
      </c>
      <c r="I449" s="208"/>
      <c r="J449" s="209">
        <f>ROUND(I449*H449,2)</f>
        <v>0</v>
      </c>
      <c r="K449" s="205" t="s">
        <v>19</v>
      </c>
      <c r="L449" s="47"/>
      <c r="M449" s="210" t="s">
        <v>19</v>
      </c>
      <c r="N449" s="211" t="s">
        <v>43</v>
      </c>
      <c r="O449" s="87"/>
      <c r="P449" s="212">
        <f>O449*H449</f>
        <v>0</v>
      </c>
      <c r="Q449" s="212">
        <v>0</v>
      </c>
      <c r="R449" s="212">
        <f>Q449*H449</f>
        <v>0</v>
      </c>
      <c r="S449" s="212">
        <v>0</v>
      </c>
      <c r="T449" s="213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4" t="s">
        <v>229</v>
      </c>
      <c r="AT449" s="214" t="s">
        <v>139</v>
      </c>
      <c r="AU449" s="214" t="s">
        <v>145</v>
      </c>
      <c r="AY449" s="20" t="s">
        <v>136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20" t="s">
        <v>145</v>
      </c>
      <c r="BK449" s="215">
        <f>ROUND(I449*H449,2)</f>
        <v>0</v>
      </c>
      <c r="BL449" s="20" t="s">
        <v>229</v>
      </c>
      <c r="BM449" s="214" t="s">
        <v>963</v>
      </c>
    </row>
    <row r="450" s="2" customFormat="1" ht="16.5" customHeight="1">
      <c r="A450" s="41"/>
      <c r="B450" s="42"/>
      <c r="C450" s="255" t="s">
        <v>964</v>
      </c>
      <c r="D450" s="255" t="s">
        <v>385</v>
      </c>
      <c r="E450" s="256" t="s">
        <v>965</v>
      </c>
      <c r="F450" s="257" t="s">
        <v>966</v>
      </c>
      <c r="G450" s="258" t="s">
        <v>411</v>
      </c>
      <c r="H450" s="259">
        <v>1</v>
      </c>
      <c r="I450" s="260"/>
      <c r="J450" s="261">
        <f>ROUND(I450*H450,2)</f>
        <v>0</v>
      </c>
      <c r="K450" s="257" t="s">
        <v>19</v>
      </c>
      <c r="L450" s="262"/>
      <c r="M450" s="263" t="s">
        <v>19</v>
      </c>
      <c r="N450" s="264" t="s">
        <v>43</v>
      </c>
      <c r="O450" s="87"/>
      <c r="P450" s="212">
        <f>O450*H450</f>
        <v>0</v>
      </c>
      <c r="Q450" s="212">
        <v>0</v>
      </c>
      <c r="R450" s="212">
        <f>Q450*H450</f>
        <v>0</v>
      </c>
      <c r="S450" s="212">
        <v>0</v>
      </c>
      <c r="T450" s="213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4" t="s">
        <v>313</v>
      </c>
      <c r="AT450" s="214" t="s">
        <v>385</v>
      </c>
      <c r="AU450" s="214" t="s">
        <v>145</v>
      </c>
      <c r="AY450" s="20" t="s">
        <v>136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20" t="s">
        <v>145</v>
      </c>
      <c r="BK450" s="215">
        <f>ROUND(I450*H450,2)</f>
        <v>0</v>
      </c>
      <c r="BL450" s="20" t="s">
        <v>229</v>
      </c>
      <c r="BM450" s="214" t="s">
        <v>967</v>
      </c>
    </row>
    <row r="451" s="2" customFormat="1" ht="16.5" customHeight="1">
      <c r="A451" s="41"/>
      <c r="B451" s="42"/>
      <c r="C451" s="203" t="s">
        <v>968</v>
      </c>
      <c r="D451" s="203" t="s">
        <v>139</v>
      </c>
      <c r="E451" s="204" t="s">
        <v>969</v>
      </c>
      <c r="F451" s="205" t="s">
        <v>970</v>
      </c>
      <c r="G451" s="206" t="s">
        <v>411</v>
      </c>
      <c r="H451" s="207">
        <v>1</v>
      </c>
      <c r="I451" s="208"/>
      <c r="J451" s="209">
        <f>ROUND(I451*H451,2)</f>
        <v>0</v>
      </c>
      <c r="K451" s="205" t="s">
        <v>143</v>
      </c>
      <c r="L451" s="47"/>
      <c r="M451" s="210" t="s">
        <v>19</v>
      </c>
      <c r="N451" s="211" t="s">
        <v>43</v>
      </c>
      <c r="O451" s="87"/>
      <c r="P451" s="212">
        <f>O451*H451</f>
        <v>0</v>
      </c>
      <c r="Q451" s="212">
        <v>0</v>
      </c>
      <c r="R451" s="212">
        <f>Q451*H451</f>
        <v>0</v>
      </c>
      <c r="S451" s="212">
        <v>0.28810000000000002</v>
      </c>
      <c r="T451" s="213">
        <f>S451*H451</f>
        <v>0.28810000000000002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4" t="s">
        <v>229</v>
      </c>
      <c r="AT451" s="214" t="s">
        <v>139</v>
      </c>
      <c r="AU451" s="214" t="s">
        <v>145</v>
      </c>
      <c r="AY451" s="20" t="s">
        <v>136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20" t="s">
        <v>145</v>
      </c>
      <c r="BK451" s="215">
        <f>ROUND(I451*H451,2)</f>
        <v>0</v>
      </c>
      <c r="BL451" s="20" t="s">
        <v>229</v>
      </c>
      <c r="BM451" s="214" t="s">
        <v>971</v>
      </c>
    </row>
    <row r="452" s="2" customFormat="1">
      <c r="A452" s="41"/>
      <c r="B452" s="42"/>
      <c r="C452" s="43"/>
      <c r="D452" s="216" t="s">
        <v>147</v>
      </c>
      <c r="E452" s="43"/>
      <c r="F452" s="217" t="s">
        <v>972</v>
      </c>
      <c r="G452" s="43"/>
      <c r="H452" s="43"/>
      <c r="I452" s="218"/>
      <c r="J452" s="43"/>
      <c r="K452" s="43"/>
      <c r="L452" s="47"/>
      <c r="M452" s="219"/>
      <c r="N452" s="220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147</v>
      </c>
      <c r="AU452" s="20" t="s">
        <v>145</v>
      </c>
    </row>
    <row r="453" s="2" customFormat="1" ht="24.15" customHeight="1">
      <c r="A453" s="41"/>
      <c r="B453" s="42"/>
      <c r="C453" s="203" t="s">
        <v>973</v>
      </c>
      <c r="D453" s="203" t="s">
        <v>139</v>
      </c>
      <c r="E453" s="204" t="s">
        <v>974</v>
      </c>
      <c r="F453" s="205" t="s">
        <v>975</v>
      </c>
      <c r="G453" s="206" t="s">
        <v>393</v>
      </c>
      <c r="H453" s="265"/>
      <c r="I453" s="208"/>
      <c r="J453" s="209">
        <f>ROUND(I453*H453,2)</f>
        <v>0</v>
      </c>
      <c r="K453" s="205" t="s">
        <v>143</v>
      </c>
      <c r="L453" s="47"/>
      <c r="M453" s="210" t="s">
        <v>19</v>
      </c>
      <c r="N453" s="211" t="s">
        <v>43</v>
      </c>
      <c r="O453" s="87"/>
      <c r="P453" s="212">
        <f>O453*H453</f>
        <v>0</v>
      </c>
      <c r="Q453" s="212">
        <v>0</v>
      </c>
      <c r="R453" s="212">
        <f>Q453*H453</f>
        <v>0</v>
      </c>
      <c r="S453" s="212">
        <v>0</v>
      </c>
      <c r="T453" s="213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4" t="s">
        <v>229</v>
      </c>
      <c r="AT453" s="214" t="s">
        <v>139</v>
      </c>
      <c r="AU453" s="214" t="s">
        <v>145</v>
      </c>
      <c r="AY453" s="20" t="s">
        <v>136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20" t="s">
        <v>145</v>
      </c>
      <c r="BK453" s="215">
        <f>ROUND(I453*H453,2)</f>
        <v>0</v>
      </c>
      <c r="BL453" s="20" t="s">
        <v>229</v>
      </c>
      <c r="BM453" s="214" t="s">
        <v>976</v>
      </c>
    </row>
    <row r="454" s="2" customFormat="1">
      <c r="A454" s="41"/>
      <c r="B454" s="42"/>
      <c r="C454" s="43"/>
      <c r="D454" s="216" t="s">
        <v>147</v>
      </c>
      <c r="E454" s="43"/>
      <c r="F454" s="217" t="s">
        <v>977</v>
      </c>
      <c r="G454" s="43"/>
      <c r="H454" s="43"/>
      <c r="I454" s="218"/>
      <c r="J454" s="43"/>
      <c r="K454" s="43"/>
      <c r="L454" s="47"/>
      <c r="M454" s="219"/>
      <c r="N454" s="220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147</v>
      </c>
      <c r="AU454" s="20" t="s">
        <v>145</v>
      </c>
    </row>
    <row r="455" s="12" customFormat="1" ht="22.8" customHeight="1">
      <c r="A455" s="12"/>
      <c r="B455" s="187"/>
      <c r="C455" s="188"/>
      <c r="D455" s="189" t="s">
        <v>70</v>
      </c>
      <c r="E455" s="201" t="s">
        <v>978</v>
      </c>
      <c r="F455" s="201" t="s">
        <v>979</v>
      </c>
      <c r="G455" s="188"/>
      <c r="H455" s="188"/>
      <c r="I455" s="191"/>
      <c r="J455" s="202">
        <f>BK455</f>
        <v>0</v>
      </c>
      <c r="K455" s="188"/>
      <c r="L455" s="193"/>
      <c r="M455" s="194"/>
      <c r="N455" s="195"/>
      <c r="O455" s="195"/>
      <c r="P455" s="196">
        <f>SUM(P456:P459)</f>
        <v>0</v>
      </c>
      <c r="Q455" s="195"/>
      <c r="R455" s="196">
        <f>SUM(R456:R459)</f>
        <v>0</v>
      </c>
      <c r="S455" s="195"/>
      <c r="T455" s="197">
        <f>SUM(T456:T459)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198" t="s">
        <v>145</v>
      </c>
      <c r="AT455" s="199" t="s">
        <v>70</v>
      </c>
      <c r="AU455" s="199" t="s">
        <v>79</v>
      </c>
      <c r="AY455" s="198" t="s">
        <v>136</v>
      </c>
      <c r="BK455" s="200">
        <f>SUM(BK456:BK459)</f>
        <v>0</v>
      </c>
    </row>
    <row r="456" s="2" customFormat="1" ht="16.5" customHeight="1">
      <c r="A456" s="41"/>
      <c r="B456" s="42"/>
      <c r="C456" s="203" t="s">
        <v>980</v>
      </c>
      <c r="D456" s="203" t="s">
        <v>139</v>
      </c>
      <c r="E456" s="204" t="s">
        <v>981</v>
      </c>
      <c r="F456" s="205" t="s">
        <v>982</v>
      </c>
      <c r="G456" s="206" t="s">
        <v>411</v>
      </c>
      <c r="H456" s="207">
        <v>12</v>
      </c>
      <c r="I456" s="208"/>
      <c r="J456" s="209">
        <f>ROUND(I456*H456,2)</f>
        <v>0</v>
      </c>
      <c r="K456" s="205" t="s">
        <v>143</v>
      </c>
      <c r="L456" s="47"/>
      <c r="M456" s="210" t="s">
        <v>19</v>
      </c>
      <c r="N456" s="211" t="s">
        <v>43</v>
      </c>
      <c r="O456" s="87"/>
      <c r="P456" s="212">
        <f>O456*H456</f>
        <v>0</v>
      </c>
      <c r="Q456" s="212">
        <v>0</v>
      </c>
      <c r="R456" s="212">
        <f>Q456*H456</f>
        <v>0</v>
      </c>
      <c r="S456" s="212">
        <v>0</v>
      </c>
      <c r="T456" s="213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4" t="s">
        <v>229</v>
      </c>
      <c r="AT456" s="214" t="s">
        <v>139</v>
      </c>
      <c r="AU456" s="214" t="s">
        <v>145</v>
      </c>
      <c r="AY456" s="20" t="s">
        <v>136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20" t="s">
        <v>145</v>
      </c>
      <c r="BK456" s="215">
        <f>ROUND(I456*H456,2)</f>
        <v>0</v>
      </c>
      <c r="BL456" s="20" t="s">
        <v>229</v>
      </c>
      <c r="BM456" s="214" t="s">
        <v>983</v>
      </c>
    </row>
    <row r="457" s="2" customFormat="1">
      <c r="A457" s="41"/>
      <c r="B457" s="42"/>
      <c r="C457" s="43"/>
      <c r="D457" s="216" t="s">
        <v>147</v>
      </c>
      <c r="E457" s="43"/>
      <c r="F457" s="217" t="s">
        <v>984</v>
      </c>
      <c r="G457" s="43"/>
      <c r="H457" s="43"/>
      <c r="I457" s="218"/>
      <c r="J457" s="43"/>
      <c r="K457" s="43"/>
      <c r="L457" s="47"/>
      <c r="M457" s="219"/>
      <c r="N457" s="220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147</v>
      </c>
      <c r="AU457" s="20" t="s">
        <v>145</v>
      </c>
    </row>
    <row r="458" s="2" customFormat="1" ht="24.15" customHeight="1">
      <c r="A458" s="41"/>
      <c r="B458" s="42"/>
      <c r="C458" s="203" t="s">
        <v>985</v>
      </c>
      <c r="D458" s="203" t="s">
        <v>139</v>
      </c>
      <c r="E458" s="204" t="s">
        <v>986</v>
      </c>
      <c r="F458" s="205" t="s">
        <v>987</v>
      </c>
      <c r="G458" s="206" t="s">
        <v>393</v>
      </c>
      <c r="H458" s="265"/>
      <c r="I458" s="208"/>
      <c r="J458" s="209">
        <f>ROUND(I458*H458,2)</f>
        <v>0</v>
      </c>
      <c r="K458" s="205" t="s">
        <v>143</v>
      </c>
      <c r="L458" s="47"/>
      <c r="M458" s="210" t="s">
        <v>19</v>
      </c>
      <c r="N458" s="211" t="s">
        <v>43</v>
      </c>
      <c r="O458" s="87"/>
      <c r="P458" s="212">
        <f>O458*H458</f>
        <v>0</v>
      </c>
      <c r="Q458" s="212">
        <v>0</v>
      </c>
      <c r="R458" s="212">
        <f>Q458*H458</f>
        <v>0</v>
      </c>
      <c r="S458" s="212">
        <v>0</v>
      </c>
      <c r="T458" s="213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4" t="s">
        <v>229</v>
      </c>
      <c r="AT458" s="214" t="s">
        <v>139</v>
      </c>
      <c r="AU458" s="214" t="s">
        <v>145</v>
      </c>
      <c r="AY458" s="20" t="s">
        <v>136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20" t="s">
        <v>145</v>
      </c>
      <c r="BK458" s="215">
        <f>ROUND(I458*H458,2)</f>
        <v>0</v>
      </c>
      <c r="BL458" s="20" t="s">
        <v>229</v>
      </c>
      <c r="BM458" s="214" t="s">
        <v>988</v>
      </c>
    </row>
    <row r="459" s="2" customFormat="1">
      <c r="A459" s="41"/>
      <c r="B459" s="42"/>
      <c r="C459" s="43"/>
      <c r="D459" s="216" t="s">
        <v>147</v>
      </c>
      <c r="E459" s="43"/>
      <c r="F459" s="217" t="s">
        <v>989</v>
      </c>
      <c r="G459" s="43"/>
      <c r="H459" s="43"/>
      <c r="I459" s="218"/>
      <c r="J459" s="43"/>
      <c r="K459" s="43"/>
      <c r="L459" s="47"/>
      <c r="M459" s="219"/>
      <c r="N459" s="220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147</v>
      </c>
      <c r="AU459" s="20" t="s">
        <v>145</v>
      </c>
    </row>
    <row r="460" s="12" customFormat="1" ht="22.8" customHeight="1">
      <c r="A460" s="12"/>
      <c r="B460" s="187"/>
      <c r="C460" s="188"/>
      <c r="D460" s="189" t="s">
        <v>70</v>
      </c>
      <c r="E460" s="201" t="s">
        <v>990</v>
      </c>
      <c r="F460" s="201" t="s">
        <v>991</v>
      </c>
      <c r="G460" s="188"/>
      <c r="H460" s="188"/>
      <c r="I460" s="191"/>
      <c r="J460" s="202">
        <f>BK460</f>
        <v>0</v>
      </c>
      <c r="K460" s="188"/>
      <c r="L460" s="193"/>
      <c r="M460" s="194"/>
      <c r="N460" s="195"/>
      <c r="O460" s="195"/>
      <c r="P460" s="196">
        <f>SUM(P461:P478)</f>
        <v>0</v>
      </c>
      <c r="Q460" s="195"/>
      <c r="R460" s="196">
        <f>SUM(R461:R478)</f>
        <v>0.14214209999999997</v>
      </c>
      <c r="S460" s="195"/>
      <c r="T460" s="197">
        <f>SUM(T461:T478)</f>
        <v>0.12919800000000001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98" t="s">
        <v>145</v>
      </c>
      <c r="AT460" s="199" t="s">
        <v>70</v>
      </c>
      <c r="AU460" s="199" t="s">
        <v>79</v>
      </c>
      <c r="AY460" s="198" t="s">
        <v>136</v>
      </c>
      <c r="BK460" s="200">
        <f>SUM(BK461:BK478)</f>
        <v>0</v>
      </c>
    </row>
    <row r="461" s="2" customFormat="1" ht="16.5" customHeight="1">
      <c r="A461" s="41"/>
      <c r="B461" s="42"/>
      <c r="C461" s="203" t="s">
        <v>992</v>
      </c>
      <c r="D461" s="203" t="s">
        <v>139</v>
      </c>
      <c r="E461" s="204" t="s">
        <v>993</v>
      </c>
      <c r="F461" s="205" t="s">
        <v>994</v>
      </c>
      <c r="G461" s="206" t="s">
        <v>142</v>
      </c>
      <c r="H461" s="207">
        <v>3.6600000000000001</v>
      </c>
      <c r="I461" s="208"/>
      <c r="J461" s="209">
        <f>ROUND(I461*H461,2)</f>
        <v>0</v>
      </c>
      <c r="K461" s="205" t="s">
        <v>19</v>
      </c>
      <c r="L461" s="47"/>
      <c r="M461" s="210" t="s">
        <v>19</v>
      </c>
      <c r="N461" s="211" t="s">
        <v>43</v>
      </c>
      <c r="O461" s="87"/>
      <c r="P461" s="212">
        <f>O461*H461</f>
        <v>0</v>
      </c>
      <c r="Q461" s="212">
        <v>0.00029999999999999997</v>
      </c>
      <c r="R461" s="212">
        <f>Q461*H461</f>
        <v>0.001098</v>
      </c>
      <c r="S461" s="212">
        <v>0</v>
      </c>
      <c r="T461" s="213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4" t="s">
        <v>229</v>
      </c>
      <c r="AT461" s="214" t="s">
        <v>139</v>
      </c>
      <c r="AU461" s="214" t="s">
        <v>145</v>
      </c>
      <c r="AY461" s="20" t="s">
        <v>136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20" t="s">
        <v>145</v>
      </c>
      <c r="BK461" s="215">
        <f>ROUND(I461*H461,2)</f>
        <v>0</v>
      </c>
      <c r="BL461" s="20" t="s">
        <v>229</v>
      </c>
      <c r="BM461" s="214" t="s">
        <v>995</v>
      </c>
    </row>
    <row r="462" s="13" customFormat="1">
      <c r="A462" s="13"/>
      <c r="B462" s="221"/>
      <c r="C462" s="222"/>
      <c r="D462" s="223" t="s">
        <v>149</v>
      </c>
      <c r="E462" s="224" t="s">
        <v>19</v>
      </c>
      <c r="F462" s="225" t="s">
        <v>996</v>
      </c>
      <c r="G462" s="222"/>
      <c r="H462" s="226">
        <v>3.6600000000000001</v>
      </c>
      <c r="I462" s="227"/>
      <c r="J462" s="222"/>
      <c r="K462" s="222"/>
      <c r="L462" s="228"/>
      <c r="M462" s="229"/>
      <c r="N462" s="230"/>
      <c r="O462" s="230"/>
      <c r="P462" s="230"/>
      <c r="Q462" s="230"/>
      <c r="R462" s="230"/>
      <c r="S462" s="230"/>
      <c r="T462" s="23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2" t="s">
        <v>149</v>
      </c>
      <c r="AU462" s="232" t="s">
        <v>145</v>
      </c>
      <c r="AV462" s="13" t="s">
        <v>145</v>
      </c>
      <c r="AW462" s="13" t="s">
        <v>32</v>
      </c>
      <c r="AX462" s="13" t="s">
        <v>71</v>
      </c>
      <c r="AY462" s="232" t="s">
        <v>136</v>
      </c>
    </row>
    <row r="463" s="15" customFormat="1">
      <c r="A463" s="15"/>
      <c r="B463" s="244"/>
      <c r="C463" s="245"/>
      <c r="D463" s="223" t="s">
        <v>149</v>
      </c>
      <c r="E463" s="246" t="s">
        <v>19</v>
      </c>
      <c r="F463" s="247" t="s">
        <v>154</v>
      </c>
      <c r="G463" s="245"/>
      <c r="H463" s="248">
        <v>3.6600000000000001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4" t="s">
        <v>149</v>
      </c>
      <c r="AU463" s="254" t="s">
        <v>145</v>
      </c>
      <c r="AV463" s="15" t="s">
        <v>144</v>
      </c>
      <c r="AW463" s="15" t="s">
        <v>32</v>
      </c>
      <c r="AX463" s="15" t="s">
        <v>79</v>
      </c>
      <c r="AY463" s="254" t="s">
        <v>136</v>
      </c>
    </row>
    <row r="464" s="2" customFormat="1" ht="24.15" customHeight="1">
      <c r="A464" s="41"/>
      <c r="B464" s="42"/>
      <c r="C464" s="203" t="s">
        <v>997</v>
      </c>
      <c r="D464" s="203" t="s">
        <v>139</v>
      </c>
      <c r="E464" s="204" t="s">
        <v>998</v>
      </c>
      <c r="F464" s="205" t="s">
        <v>999</v>
      </c>
      <c r="G464" s="206" t="s">
        <v>142</v>
      </c>
      <c r="H464" s="207">
        <v>3.6600000000000001</v>
      </c>
      <c r="I464" s="208"/>
      <c r="J464" s="209">
        <f>ROUND(I464*H464,2)</f>
        <v>0</v>
      </c>
      <c r="K464" s="205" t="s">
        <v>143</v>
      </c>
      <c r="L464" s="47"/>
      <c r="M464" s="210" t="s">
        <v>19</v>
      </c>
      <c r="N464" s="211" t="s">
        <v>43</v>
      </c>
      <c r="O464" s="87"/>
      <c r="P464" s="212">
        <f>O464*H464</f>
        <v>0</v>
      </c>
      <c r="Q464" s="212">
        <v>0.012</v>
      </c>
      <c r="R464" s="212">
        <f>Q464*H464</f>
        <v>0.043920000000000001</v>
      </c>
      <c r="S464" s="212">
        <v>0</v>
      </c>
      <c r="T464" s="213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4" t="s">
        <v>229</v>
      </c>
      <c r="AT464" s="214" t="s">
        <v>139</v>
      </c>
      <c r="AU464" s="214" t="s">
        <v>145</v>
      </c>
      <c r="AY464" s="20" t="s">
        <v>136</v>
      </c>
      <c r="BE464" s="215">
        <f>IF(N464="základní",J464,0)</f>
        <v>0</v>
      </c>
      <c r="BF464" s="215">
        <f>IF(N464="snížená",J464,0)</f>
        <v>0</v>
      </c>
      <c r="BG464" s="215">
        <f>IF(N464="zákl. přenesená",J464,0)</f>
        <v>0</v>
      </c>
      <c r="BH464" s="215">
        <f>IF(N464="sníž. přenesená",J464,0)</f>
        <v>0</v>
      </c>
      <c r="BI464" s="215">
        <f>IF(N464="nulová",J464,0)</f>
        <v>0</v>
      </c>
      <c r="BJ464" s="20" t="s">
        <v>145</v>
      </c>
      <c r="BK464" s="215">
        <f>ROUND(I464*H464,2)</f>
        <v>0</v>
      </c>
      <c r="BL464" s="20" t="s">
        <v>229</v>
      </c>
      <c r="BM464" s="214" t="s">
        <v>1000</v>
      </c>
    </row>
    <row r="465" s="2" customFormat="1">
      <c r="A465" s="41"/>
      <c r="B465" s="42"/>
      <c r="C465" s="43"/>
      <c r="D465" s="216" t="s">
        <v>147</v>
      </c>
      <c r="E465" s="43"/>
      <c r="F465" s="217" t="s">
        <v>1001</v>
      </c>
      <c r="G465" s="43"/>
      <c r="H465" s="43"/>
      <c r="I465" s="218"/>
      <c r="J465" s="43"/>
      <c r="K465" s="43"/>
      <c r="L465" s="47"/>
      <c r="M465" s="219"/>
      <c r="N465" s="220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147</v>
      </c>
      <c r="AU465" s="20" t="s">
        <v>145</v>
      </c>
    </row>
    <row r="466" s="2" customFormat="1" ht="16.5" customHeight="1">
      <c r="A466" s="41"/>
      <c r="B466" s="42"/>
      <c r="C466" s="203" t="s">
        <v>1002</v>
      </c>
      <c r="D466" s="203" t="s">
        <v>139</v>
      </c>
      <c r="E466" s="204" t="s">
        <v>1003</v>
      </c>
      <c r="F466" s="205" t="s">
        <v>1004</v>
      </c>
      <c r="G466" s="206" t="s">
        <v>142</v>
      </c>
      <c r="H466" s="207">
        <v>3.6600000000000001</v>
      </c>
      <c r="I466" s="208"/>
      <c r="J466" s="209">
        <f>ROUND(I466*H466,2)</f>
        <v>0</v>
      </c>
      <c r="K466" s="205" t="s">
        <v>19</v>
      </c>
      <c r="L466" s="47"/>
      <c r="M466" s="210" t="s">
        <v>19</v>
      </c>
      <c r="N466" s="211" t="s">
        <v>43</v>
      </c>
      <c r="O466" s="87"/>
      <c r="P466" s="212">
        <f>O466*H466</f>
        <v>0</v>
      </c>
      <c r="Q466" s="212">
        <v>0</v>
      </c>
      <c r="R466" s="212">
        <f>Q466*H466</f>
        <v>0</v>
      </c>
      <c r="S466" s="212">
        <v>0.035299999999999998</v>
      </c>
      <c r="T466" s="213">
        <f>S466*H466</f>
        <v>0.12919800000000001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4" t="s">
        <v>229</v>
      </c>
      <c r="AT466" s="214" t="s">
        <v>139</v>
      </c>
      <c r="AU466" s="214" t="s">
        <v>145</v>
      </c>
      <c r="AY466" s="20" t="s">
        <v>136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20" t="s">
        <v>145</v>
      </c>
      <c r="BK466" s="215">
        <f>ROUND(I466*H466,2)</f>
        <v>0</v>
      </c>
      <c r="BL466" s="20" t="s">
        <v>229</v>
      </c>
      <c r="BM466" s="214" t="s">
        <v>1005</v>
      </c>
    </row>
    <row r="467" s="2" customFormat="1" ht="24.15" customHeight="1">
      <c r="A467" s="41"/>
      <c r="B467" s="42"/>
      <c r="C467" s="203" t="s">
        <v>1006</v>
      </c>
      <c r="D467" s="203" t="s">
        <v>139</v>
      </c>
      <c r="E467" s="204" t="s">
        <v>1007</v>
      </c>
      <c r="F467" s="205" t="s">
        <v>1008</v>
      </c>
      <c r="G467" s="206" t="s">
        <v>142</v>
      </c>
      <c r="H467" s="207">
        <v>3.6600000000000001</v>
      </c>
      <c r="I467" s="208"/>
      <c r="J467" s="209">
        <f>ROUND(I467*H467,2)</f>
        <v>0</v>
      </c>
      <c r="K467" s="205" t="s">
        <v>19</v>
      </c>
      <c r="L467" s="47"/>
      <c r="M467" s="210" t="s">
        <v>19</v>
      </c>
      <c r="N467" s="211" t="s">
        <v>43</v>
      </c>
      <c r="O467" s="87"/>
      <c r="P467" s="212">
        <f>O467*H467</f>
        <v>0</v>
      </c>
      <c r="Q467" s="212">
        <v>0.0053</v>
      </c>
      <c r="R467" s="212">
        <f>Q467*H467</f>
        <v>0.019398000000000002</v>
      </c>
      <c r="S467" s="212">
        <v>0</v>
      </c>
      <c r="T467" s="213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4" t="s">
        <v>229</v>
      </c>
      <c r="AT467" s="214" t="s">
        <v>139</v>
      </c>
      <c r="AU467" s="214" t="s">
        <v>145</v>
      </c>
      <c r="AY467" s="20" t="s">
        <v>136</v>
      </c>
      <c r="BE467" s="215">
        <f>IF(N467="základní",J467,0)</f>
        <v>0</v>
      </c>
      <c r="BF467" s="215">
        <f>IF(N467="snížená",J467,0)</f>
        <v>0</v>
      </c>
      <c r="BG467" s="215">
        <f>IF(N467="zákl. přenesená",J467,0)</f>
        <v>0</v>
      </c>
      <c r="BH467" s="215">
        <f>IF(N467="sníž. přenesená",J467,0)</f>
        <v>0</v>
      </c>
      <c r="BI467" s="215">
        <f>IF(N467="nulová",J467,0)</f>
        <v>0</v>
      </c>
      <c r="BJ467" s="20" t="s">
        <v>145</v>
      </c>
      <c r="BK467" s="215">
        <f>ROUND(I467*H467,2)</f>
        <v>0</v>
      </c>
      <c r="BL467" s="20" t="s">
        <v>229</v>
      </c>
      <c r="BM467" s="214" t="s">
        <v>1009</v>
      </c>
    </row>
    <row r="468" s="2" customFormat="1" ht="16.5" customHeight="1">
      <c r="A468" s="41"/>
      <c r="B468" s="42"/>
      <c r="C468" s="255" t="s">
        <v>1010</v>
      </c>
      <c r="D468" s="255" t="s">
        <v>385</v>
      </c>
      <c r="E468" s="256" t="s">
        <v>1011</v>
      </c>
      <c r="F468" s="257" t="s">
        <v>1012</v>
      </c>
      <c r="G468" s="258" t="s">
        <v>142</v>
      </c>
      <c r="H468" s="259">
        <v>4.0259999999999998</v>
      </c>
      <c r="I468" s="260"/>
      <c r="J468" s="261">
        <f>ROUND(I468*H468,2)</f>
        <v>0</v>
      </c>
      <c r="K468" s="257" t="s">
        <v>19</v>
      </c>
      <c r="L468" s="262"/>
      <c r="M468" s="263" t="s">
        <v>19</v>
      </c>
      <c r="N468" s="264" t="s">
        <v>43</v>
      </c>
      <c r="O468" s="87"/>
      <c r="P468" s="212">
        <f>O468*H468</f>
        <v>0</v>
      </c>
      <c r="Q468" s="212">
        <v>0.019199999999999998</v>
      </c>
      <c r="R468" s="212">
        <f>Q468*H468</f>
        <v>0.077299199999999985</v>
      </c>
      <c r="S468" s="212">
        <v>0</v>
      </c>
      <c r="T468" s="213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4" t="s">
        <v>313</v>
      </c>
      <c r="AT468" s="214" t="s">
        <v>385</v>
      </c>
      <c r="AU468" s="214" t="s">
        <v>145</v>
      </c>
      <c r="AY468" s="20" t="s">
        <v>136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20" t="s">
        <v>145</v>
      </c>
      <c r="BK468" s="215">
        <f>ROUND(I468*H468,2)</f>
        <v>0</v>
      </c>
      <c r="BL468" s="20" t="s">
        <v>229</v>
      </c>
      <c r="BM468" s="214" t="s">
        <v>1013</v>
      </c>
    </row>
    <row r="469" s="13" customFormat="1">
      <c r="A469" s="13"/>
      <c r="B469" s="221"/>
      <c r="C469" s="222"/>
      <c r="D469" s="223" t="s">
        <v>149</v>
      </c>
      <c r="E469" s="224" t="s">
        <v>19</v>
      </c>
      <c r="F469" s="225" t="s">
        <v>1014</v>
      </c>
      <c r="G469" s="222"/>
      <c r="H469" s="226">
        <v>4.0259999999999998</v>
      </c>
      <c r="I469" s="227"/>
      <c r="J469" s="222"/>
      <c r="K469" s="222"/>
      <c r="L469" s="228"/>
      <c r="M469" s="229"/>
      <c r="N469" s="230"/>
      <c r="O469" s="230"/>
      <c r="P469" s="230"/>
      <c r="Q469" s="230"/>
      <c r="R469" s="230"/>
      <c r="S469" s="230"/>
      <c r="T469" s="23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2" t="s">
        <v>149</v>
      </c>
      <c r="AU469" s="232" t="s">
        <v>145</v>
      </c>
      <c r="AV469" s="13" t="s">
        <v>145</v>
      </c>
      <c r="AW469" s="13" t="s">
        <v>32</v>
      </c>
      <c r="AX469" s="13" t="s">
        <v>71</v>
      </c>
      <c r="AY469" s="232" t="s">
        <v>136</v>
      </c>
    </row>
    <row r="470" s="15" customFormat="1">
      <c r="A470" s="15"/>
      <c r="B470" s="244"/>
      <c r="C470" s="245"/>
      <c r="D470" s="223" t="s">
        <v>149</v>
      </c>
      <c r="E470" s="246" t="s">
        <v>19</v>
      </c>
      <c r="F470" s="247" t="s">
        <v>154</v>
      </c>
      <c r="G470" s="245"/>
      <c r="H470" s="248">
        <v>4.0259999999999998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4" t="s">
        <v>149</v>
      </c>
      <c r="AU470" s="254" t="s">
        <v>145</v>
      </c>
      <c r="AV470" s="15" t="s">
        <v>144</v>
      </c>
      <c r="AW470" s="15" t="s">
        <v>32</v>
      </c>
      <c r="AX470" s="15" t="s">
        <v>79</v>
      </c>
      <c r="AY470" s="254" t="s">
        <v>136</v>
      </c>
    </row>
    <row r="471" s="2" customFormat="1" ht="21.75" customHeight="1">
      <c r="A471" s="41"/>
      <c r="B471" s="42"/>
      <c r="C471" s="203" t="s">
        <v>1015</v>
      </c>
      <c r="D471" s="203" t="s">
        <v>139</v>
      </c>
      <c r="E471" s="204" t="s">
        <v>1016</v>
      </c>
      <c r="F471" s="205" t="s">
        <v>1017</v>
      </c>
      <c r="G471" s="206" t="s">
        <v>142</v>
      </c>
      <c r="H471" s="207">
        <v>3.6600000000000001</v>
      </c>
      <c r="I471" s="208"/>
      <c r="J471" s="209">
        <f>ROUND(I471*H471,2)</f>
        <v>0</v>
      </c>
      <c r="K471" s="205" t="s">
        <v>19</v>
      </c>
      <c r="L471" s="47"/>
      <c r="M471" s="210" t="s">
        <v>19</v>
      </c>
      <c r="N471" s="211" t="s">
        <v>43</v>
      </c>
      <c r="O471" s="87"/>
      <c r="P471" s="212">
        <f>O471*H471</f>
        <v>0</v>
      </c>
      <c r="Q471" s="212">
        <v>0</v>
      </c>
      <c r="R471" s="212">
        <f>Q471*H471</f>
        <v>0</v>
      </c>
      <c r="S471" s="212">
        <v>0</v>
      </c>
      <c r="T471" s="213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14" t="s">
        <v>229</v>
      </c>
      <c r="AT471" s="214" t="s">
        <v>139</v>
      </c>
      <c r="AU471" s="214" t="s">
        <v>145</v>
      </c>
      <c r="AY471" s="20" t="s">
        <v>136</v>
      </c>
      <c r="BE471" s="215">
        <f>IF(N471="základní",J471,0)</f>
        <v>0</v>
      </c>
      <c r="BF471" s="215">
        <f>IF(N471="snížená",J471,0)</f>
        <v>0</v>
      </c>
      <c r="BG471" s="215">
        <f>IF(N471="zákl. přenesená",J471,0)</f>
        <v>0</v>
      </c>
      <c r="BH471" s="215">
        <f>IF(N471="sníž. přenesená",J471,0)</f>
        <v>0</v>
      </c>
      <c r="BI471" s="215">
        <f>IF(N471="nulová",J471,0)</f>
        <v>0</v>
      </c>
      <c r="BJ471" s="20" t="s">
        <v>145</v>
      </c>
      <c r="BK471" s="215">
        <f>ROUND(I471*H471,2)</f>
        <v>0</v>
      </c>
      <c r="BL471" s="20" t="s">
        <v>229</v>
      </c>
      <c r="BM471" s="214" t="s">
        <v>1018</v>
      </c>
    </row>
    <row r="472" s="2" customFormat="1" ht="21.75" customHeight="1">
      <c r="A472" s="41"/>
      <c r="B472" s="42"/>
      <c r="C472" s="203" t="s">
        <v>1019</v>
      </c>
      <c r="D472" s="203" t="s">
        <v>139</v>
      </c>
      <c r="E472" s="204" t="s">
        <v>1020</v>
      </c>
      <c r="F472" s="205" t="s">
        <v>1021</v>
      </c>
      <c r="G472" s="206" t="s">
        <v>142</v>
      </c>
      <c r="H472" s="207">
        <v>3.6600000000000001</v>
      </c>
      <c r="I472" s="208"/>
      <c r="J472" s="209">
        <f>ROUND(I472*H472,2)</f>
        <v>0</v>
      </c>
      <c r="K472" s="205" t="s">
        <v>19</v>
      </c>
      <c r="L472" s="47"/>
      <c r="M472" s="210" t="s">
        <v>19</v>
      </c>
      <c r="N472" s="211" t="s">
        <v>43</v>
      </c>
      <c r="O472" s="87"/>
      <c r="P472" s="212">
        <f>O472*H472</f>
        <v>0</v>
      </c>
      <c r="Q472" s="212">
        <v>0</v>
      </c>
      <c r="R472" s="212">
        <f>Q472*H472</f>
        <v>0</v>
      </c>
      <c r="S472" s="212">
        <v>0</v>
      </c>
      <c r="T472" s="213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4" t="s">
        <v>229</v>
      </c>
      <c r="AT472" s="214" t="s">
        <v>139</v>
      </c>
      <c r="AU472" s="214" t="s">
        <v>145</v>
      </c>
      <c r="AY472" s="20" t="s">
        <v>136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20" t="s">
        <v>145</v>
      </c>
      <c r="BK472" s="215">
        <f>ROUND(I472*H472,2)</f>
        <v>0</v>
      </c>
      <c r="BL472" s="20" t="s">
        <v>229</v>
      </c>
      <c r="BM472" s="214" t="s">
        <v>1022</v>
      </c>
    </row>
    <row r="473" s="2" customFormat="1" ht="16.5" customHeight="1">
      <c r="A473" s="41"/>
      <c r="B473" s="42"/>
      <c r="C473" s="203" t="s">
        <v>1023</v>
      </c>
      <c r="D473" s="203" t="s">
        <v>139</v>
      </c>
      <c r="E473" s="204" t="s">
        <v>1024</v>
      </c>
      <c r="F473" s="205" t="s">
        <v>1025</v>
      </c>
      <c r="G473" s="206" t="s">
        <v>162</v>
      </c>
      <c r="H473" s="207">
        <v>8.1300000000000008</v>
      </c>
      <c r="I473" s="208"/>
      <c r="J473" s="209">
        <f>ROUND(I473*H473,2)</f>
        <v>0</v>
      </c>
      <c r="K473" s="205" t="s">
        <v>143</v>
      </c>
      <c r="L473" s="47"/>
      <c r="M473" s="210" t="s">
        <v>19</v>
      </c>
      <c r="N473" s="211" t="s">
        <v>43</v>
      </c>
      <c r="O473" s="87"/>
      <c r="P473" s="212">
        <f>O473*H473</f>
        <v>0</v>
      </c>
      <c r="Q473" s="212">
        <v>3.0000000000000001E-05</v>
      </c>
      <c r="R473" s="212">
        <f>Q473*H473</f>
        <v>0.00024390000000000002</v>
      </c>
      <c r="S473" s="212">
        <v>0</v>
      </c>
      <c r="T473" s="213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4" t="s">
        <v>229</v>
      </c>
      <c r="AT473" s="214" t="s">
        <v>139</v>
      </c>
      <c r="AU473" s="214" t="s">
        <v>145</v>
      </c>
      <c r="AY473" s="20" t="s">
        <v>136</v>
      </c>
      <c r="BE473" s="215">
        <f>IF(N473="základní",J473,0)</f>
        <v>0</v>
      </c>
      <c r="BF473" s="215">
        <f>IF(N473="snížená",J473,0)</f>
        <v>0</v>
      </c>
      <c r="BG473" s="215">
        <f>IF(N473="zákl. přenesená",J473,0)</f>
        <v>0</v>
      </c>
      <c r="BH473" s="215">
        <f>IF(N473="sníž. přenesená",J473,0)</f>
        <v>0</v>
      </c>
      <c r="BI473" s="215">
        <f>IF(N473="nulová",J473,0)</f>
        <v>0</v>
      </c>
      <c r="BJ473" s="20" t="s">
        <v>145</v>
      </c>
      <c r="BK473" s="215">
        <f>ROUND(I473*H473,2)</f>
        <v>0</v>
      </c>
      <c r="BL473" s="20" t="s">
        <v>229</v>
      </c>
      <c r="BM473" s="214" t="s">
        <v>1026</v>
      </c>
    </row>
    <row r="474" s="2" customFormat="1">
      <c r="A474" s="41"/>
      <c r="B474" s="42"/>
      <c r="C474" s="43"/>
      <c r="D474" s="216" t="s">
        <v>147</v>
      </c>
      <c r="E474" s="43"/>
      <c r="F474" s="217" t="s">
        <v>1027</v>
      </c>
      <c r="G474" s="43"/>
      <c r="H474" s="43"/>
      <c r="I474" s="218"/>
      <c r="J474" s="43"/>
      <c r="K474" s="43"/>
      <c r="L474" s="47"/>
      <c r="M474" s="219"/>
      <c r="N474" s="220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147</v>
      </c>
      <c r="AU474" s="20" t="s">
        <v>145</v>
      </c>
    </row>
    <row r="475" s="2" customFormat="1" ht="16.5" customHeight="1">
      <c r="A475" s="41"/>
      <c r="B475" s="42"/>
      <c r="C475" s="203" t="s">
        <v>1028</v>
      </c>
      <c r="D475" s="203" t="s">
        <v>139</v>
      </c>
      <c r="E475" s="204" t="s">
        <v>1029</v>
      </c>
      <c r="F475" s="205" t="s">
        <v>1030</v>
      </c>
      <c r="G475" s="206" t="s">
        <v>142</v>
      </c>
      <c r="H475" s="207">
        <v>3.6600000000000001</v>
      </c>
      <c r="I475" s="208"/>
      <c r="J475" s="209">
        <f>ROUND(I475*H475,2)</f>
        <v>0</v>
      </c>
      <c r="K475" s="205" t="s">
        <v>143</v>
      </c>
      <c r="L475" s="47"/>
      <c r="M475" s="210" t="s">
        <v>19</v>
      </c>
      <c r="N475" s="211" t="s">
        <v>43</v>
      </c>
      <c r="O475" s="87"/>
      <c r="P475" s="212">
        <f>O475*H475</f>
        <v>0</v>
      </c>
      <c r="Q475" s="212">
        <v>5.0000000000000002E-05</v>
      </c>
      <c r="R475" s="212">
        <f>Q475*H475</f>
        <v>0.000183</v>
      </c>
      <c r="S475" s="212">
        <v>0</v>
      </c>
      <c r="T475" s="213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4" t="s">
        <v>229</v>
      </c>
      <c r="AT475" s="214" t="s">
        <v>139</v>
      </c>
      <c r="AU475" s="214" t="s">
        <v>145</v>
      </c>
      <c r="AY475" s="20" t="s">
        <v>136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20" t="s">
        <v>145</v>
      </c>
      <c r="BK475" s="215">
        <f>ROUND(I475*H475,2)</f>
        <v>0</v>
      </c>
      <c r="BL475" s="20" t="s">
        <v>229</v>
      </c>
      <c r="BM475" s="214" t="s">
        <v>1031</v>
      </c>
    </row>
    <row r="476" s="2" customFormat="1">
      <c r="A476" s="41"/>
      <c r="B476" s="42"/>
      <c r="C476" s="43"/>
      <c r="D476" s="216" t="s">
        <v>147</v>
      </c>
      <c r="E476" s="43"/>
      <c r="F476" s="217" t="s">
        <v>1032</v>
      </c>
      <c r="G476" s="43"/>
      <c r="H476" s="43"/>
      <c r="I476" s="218"/>
      <c r="J476" s="43"/>
      <c r="K476" s="43"/>
      <c r="L476" s="47"/>
      <c r="M476" s="219"/>
      <c r="N476" s="220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147</v>
      </c>
      <c r="AU476" s="20" t="s">
        <v>145</v>
      </c>
    </row>
    <row r="477" s="2" customFormat="1" ht="24.15" customHeight="1">
      <c r="A477" s="41"/>
      <c r="B477" s="42"/>
      <c r="C477" s="203" t="s">
        <v>1033</v>
      </c>
      <c r="D477" s="203" t="s">
        <v>139</v>
      </c>
      <c r="E477" s="204" t="s">
        <v>1034</v>
      </c>
      <c r="F477" s="205" t="s">
        <v>1035</v>
      </c>
      <c r="G477" s="206" t="s">
        <v>393</v>
      </c>
      <c r="H477" s="265"/>
      <c r="I477" s="208"/>
      <c r="J477" s="209">
        <f>ROUND(I477*H477,2)</f>
        <v>0</v>
      </c>
      <c r="K477" s="205" t="s">
        <v>143</v>
      </c>
      <c r="L477" s="47"/>
      <c r="M477" s="210" t="s">
        <v>19</v>
      </c>
      <c r="N477" s="211" t="s">
        <v>43</v>
      </c>
      <c r="O477" s="87"/>
      <c r="P477" s="212">
        <f>O477*H477</f>
        <v>0</v>
      </c>
      <c r="Q477" s="212">
        <v>0</v>
      </c>
      <c r="R477" s="212">
        <f>Q477*H477</f>
        <v>0</v>
      </c>
      <c r="S477" s="212">
        <v>0</v>
      </c>
      <c r="T477" s="213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4" t="s">
        <v>229</v>
      </c>
      <c r="AT477" s="214" t="s">
        <v>139</v>
      </c>
      <c r="AU477" s="214" t="s">
        <v>145</v>
      </c>
      <c r="AY477" s="20" t="s">
        <v>136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20" t="s">
        <v>145</v>
      </c>
      <c r="BK477" s="215">
        <f>ROUND(I477*H477,2)</f>
        <v>0</v>
      </c>
      <c r="BL477" s="20" t="s">
        <v>229</v>
      </c>
      <c r="BM477" s="214" t="s">
        <v>1036</v>
      </c>
    </row>
    <row r="478" s="2" customFormat="1">
      <c r="A478" s="41"/>
      <c r="B478" s="42"/>
      <c r="C478" s="43"/>
      <c r="D478" s="216" t="s">
        <v>147</v>
      </c>
      <c r="E478" s="43"/>
      <c r="F478" s="217" t="s">
        <v>1037</v>
      </c>
      <c r="G478" s="43"/>
      <c r="H478" s="43"/>
      <c r="I478" s="218"/>
      <c r="J478" s="43"/>
      <c r="K478" s="43"/>
      <c r="L478" s="47"/>
      <c r="M478" s="219"/>
      <c r="N478" s="220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147</v>
      </c>
      <c r="AU478" s="20" t="s">
        <v>145</v>
      </c>
    </row>
    <row r="479" s="12" customFormat="1" ht="22.8" customHeight="1">
      <c r="A479" s="12"/>
      <c r="B479" s="187"/>
      <c r="C479" s="188"/>
      <c r="D479" s="189" t="s">
        <v>70</v>
      </c>
      <c r="E479" s="201" t="s">
        <v>1038</v>
      </c>
      <c r="F479" s="201" t="s">
        <v>1039</v>
      </c>
      <c r="G479" s="188"/>
      <c r="H479" s="188"/>
      <c r="I479" s="191"/>
      <c r="J479" s="202">
        <f>BK479</f>
        <v>0</v>
      </c>
      <c r="K479" s="188"/>
      <c r="L479" s="193"/>
      <c r="M479" s="194"/>
      <c r="N479" s="195"/>
      <c r="O479" s="195"/>
      <c r="P479" s="196">
        <f>SUM(P480:P505)</f>
        <v>0</v>
      </c>
      <c r="Q479" s="195"/>
      <c r="R479" s="196">
        <f>SUM(R480:R505)</f>
        <v>0.088363200000000003</v>
      </c>
      <c r="S479" s="195"/>
      <c r="T479" s="197">
        <f>SUM(T480:T505)</f>
        <v>0.050199999999999995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198" t="s">
        <v>145</v>
      </c>
      <c r="AT479" s="199" t="s">
        <v>70</v>
      </c>
      <c r="AU479" s="199" t="s">
        <v>79</v>
      </c>
      <c r="AY479" s="198" t="s">
        <v>136</v>
      </c>
      <c r="BK479" s="200">
        <f>SUM(BK480:BK505)</f>
        <v>0</v>
      </c>
    </row>
    <row r="480" s="2" customFormat="1" ht="16.5" customHeight="1">
      <c r="A480" s="41"/>
      <c r="B480" s="42"/>
      <c r="C480" s="203" t="s">
        <v>1040</v>
      </c>
      <c r="D480" s="203" t="s">
        <v>139</v>
      </c>
      <c r="E480" s="204" t="s">
        <v>1041</v>
      </c>
      <c r="F480" s="205" t="s">
        <v>1042</v>
      </c>
      <c r="G480" s="206" t="s">
        <v>162</v>
      </c>
      <c r="H480" s="207">
        <v>20.199999999999999</v>
      </c>
      <c r="I480" s="208"/>
      <c r="J480" s="209">
        <f>ROUND(I480*H480,2)</f>
        <v>0</v>
      </c>
      <c r="K480" s="205" t="s">
        <v>143</v>
      </c>
      <c r="L480" s="47"/>
      <c r="M480" s="210" t="s">
        <v>19</v>
      </c>
      <c r="N480" s="211" t="s">
        <v>43</v>
      </c>
      <c r="O480" s="87"/>
      <c r="P480" s="212">
        <f>O480*H480</f>
        <v>0</v>
      </c>
      <c r="Q480" s="212">
        <v>0</v>
      </c>
      <c r="R480" s="212">
        <f>Q480*H480</f>
        <v>0</v>
      </c>
      <c r="S480" s="212">
        <v>0.001</v>
      </c>
      <c r="T480" s="213">
        <f>S480*H480</f>
        <v>0.020199999999999999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4" t="s">
        <v>229</v>
      </c>
      <c r="AT480" s="214" t="s">
        <v>139</v>
      </c>
      <c r="AU480" s="214" t="s">
        <v>145</v>
      </c>
      <c r="AY480" s="20" t="s">
        <v>136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20" t="s">
        <v>145</v>
      </c>
      <c r="BK480" s="215">
        <f>ROUND(I480*H480,2)</f>
        <v>0</v>
      </c>
      <c r="BL480" s="20" t="s">
        <v>229</v>
      </c>
      <c r="BM480" s="214" t="s">
        <v>1043</v>
      </c>
    </row>
    <row r="481" s="2" customFormat="1">
      <c r="A481" s="41"/>
      <c r="B481" s="42"/>
      <c r="C481" s="43"/>
      <c r="D481" s="216" t="s">
        <v>147</v>
      </c>
      <c r="E481" s="43"/>
      <c r="F481" s="217" t="s">
        <v>1044</v>
      </c>
      <c r="G481" s="43"/>
      <c r="H481" s="43"/>
      <c r="I481" s="218"/>
      <c r="J481" s="43"/>
      <c r="K481" s="43"/>
      <c r="L481" s="47"/>
      <c r="M481" s="219"/>
      <c r="N481" s="220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147</v>
      </c>
      <c r="AU481" s="20" t="s">
        <v>145</v>
      </c>
    </row>
    <row r="482" s="2" customFormat="1" ht="24.15" customHeight="1">
      <c r="A482" s="41"/>
      <c r="B482" s="42"/>
      <c r="C482" s="203" t="s">
        <v>1045</v>
      </c>
      <c r="D482" s="203" t="s">
        <v>139</v>
      </c>
      <c r="E482" s="204" t="s">
        <v>1046</v>
      </c>
      <c r="F482" s="205" t="s">
        <v>1047</v>
      </c>
      <c r="G482" s="206" t="s">
        <v>162</v>
      </c>
      <c r="H482" s="207">
        <v>20.199999999999999</v>
      </c>
      <c r="I482" s="208"/>
      <c r="J482" s="209">
        <f>ROUND(I482*H482,2)</f>
        <v>0</v>
      </c>
      <c r="K482" s="205" t="s">
        <v>143</v>
      </c>
      <c r="L482" s="47"/>
      <c r="M482" s="210" t="s">
        <v>19</v>
      </c>
      <c r="N482" s="211" t="s">
        <v>43</v>
      </c>
      <c r="O482" s="87"/>
      <c r="P482" s="212">
        <f>O482*H482</f>
        <v>0</v>
      </c>
      <c r="Q482" s="212">
        <v>5.0000000000000002E-05</v>
      </c>
      <c r="R482" s="212">
        <f>Q482*H482</f>
        <v>0.0010100000000000001</v>
      </c>
      <c r="S482" s="212">
        <v>0</v>
      </c>
      <c r="T482" s="213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14" t="s">
        <v>229</v>
      </c>
      <c r="AT482" s="214" t="s">
        <v>139</v>
      </c>
      <c r="AU482" s="214" t="s">
        <v>145</v>
      </c>
      <c r="AY482" s="20" t="s">
        <v>136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20" t="s">
        <v>145</v>
      </c>
      <c r="BK482" s="215">
        <f>ROUND(I482*H482,2)</f>
        <v>0</v>
      </c>
      <c r="BL482" s="20" t="s">
        <v>229</v>
      </c>
      <c r="BM482" s="214" t="s">
        <v>1048</v>
      </c>
    </row>
    <row r="483" s="2" customFormat="1">
      <c r="A483" s="41"/>
      <c r="B483" s="42"/>
      <c r="C483" s="43"/>
      <c r="D483" s="216" t="s">
        <v>147</v>
      </c>
      <c r="E483" s="43"/>
      <c r="F483" s="217" t="s">
        <v>1049</v>
      </c>
      <c r="G483" s="43"/>
      <c r="H483" s="43"/>
      <c r="I483" s="218"/>
      <c r="J483" s="43"/>
      <c r="K483" s="43"/>
      <c r="L483" s="47"/>
      <c r="M483" s="219"/>
      <c r="N483" s="220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147</v>
      </c>
      <c r="AU483" s="20" t="s">
        <v>145</v>
      </c>
    </row>
    <row r="484" s="2" customFormat="1" ht="16.5" customHeight="1">
      <c r="A484" s="41"/>
      <c r="B484" s="42"/>
      <c r="C484" s="255" t="s">
        <v>1050</v>
      </c>
      <c r="D484" s="255" t="s">
        <v>385</v>
      </c>
      <c r="E484" s="256" t="s">
        <v>1051</v>
      </c>
      <c r="F484" s="257" t="s">
        <v>1052</v>
      </c>
      <c r="G484" s="258" t="s">
        <v>162</v>
      </c>
      <c r="H484" s="259">
        <v>21.815999999999999</v>
      </c>
      <c r="I484" s="260"/>
      <c r="J484" s="261">
        <f>ROUND(I484*H484,2)</f>
        <v>0</v>
      </c>
      <c r="K484" s="257" t="s">
        <v>143</v>
      </c>
      <c r="L484" s="262"/>
      <c r="M484" s="263" t="s">
        <v>19</v>
      </c>
      <c r="N484" s="264" t="s">
        <v>43</v>
      </c>
      <c r="O484" s="87"/>
      <c r="P484" s="212">
        <f>O484*H484</f>
        <v>0</v>
      </c>
      <c r="Q484" s="212">
        <v>0.00020000000000000001</v>
      </c>
      <c r="R484" s="212">
        <f>Q484*H484</f>
        <v>0.0043632000000000002</v>
      </c>
      <c r="S484" s="212">
        <v>0</v>
      </c>
      <c r="T484" s="213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14" t="s">
        <v>313</v>
      </c>
      <c r="AT484" s="214" t="s">
        <v>385</v>
      </c>
      <c r="AU484" s="214" t="s">
        <v>145</v>
      </c>
      <c r="AY484" s="20" t="s">
        <v>136</v>
      </c>
      <c r="BE484" s="215">
        <f>IF(N484="základní",J484,0)</f>
        <v>0</v>
      </c>
      <c r="BF484" s="215">
        <f>IF(N484="snížená",J484,0)</f>
        <v>0</v>
      </c>
      <c r="BG484" s="215">
        <f>IF(N484="zákl. přenesená",J484,0)</f>
        <v>0</v>
      </c>
      <c r="BH484" s="215">
        <f>IF(N484="sníž. přenesená",J484,0)</f>
        <v>0</v>
      </c>
      <c r="BI484" s="215">
        <f>IF(N484="nulová",J484,0)</f>
        <v>0</v>
      </c>
      <c r="BJ484" s="20" t="s">
        <v>145</v>
      </c>
      <c r="BK484" s="215">
        <f>ROUND(I484*H484,2)</f>
        <v>0</v>
      </c>
      <c r="BL484" s="20" t="s">
        <v>229</v>
      </c>
      <c r="BM484" s="214" t="s">
        <v>1053</v>
      </c>
    </row>
    <row r="485" s="13" customFormat="1">
      <c r="A485" s="13"/>
      <c r="B485" s="221"/>
      <c r="C485" s="222"/>
      <c r="D485" s="223" t="s">
        <v>149</v>
      </c>
      <c r="E485" s="222"/>
      <c r="F485" s="225" t="s">
        <v>1054</v>
      </c>
      <c r="G485" s="222"/>
      <c r="H485" s="226">
        <v>21.815999999999999</v>
      </c>
      <c r="I485" s="227"/>
      <c r="J485" s="222"/>
      <c r="K485" s="222"/>
      <c r="L485" s="228"/>
      <c r="M485" s="229"/>
      <c r="N485" s="230"/>
      <c r="O485" s="230"/>
      <c r="P485" s="230"/>
      <c r="Q485" s="230"/>
      <c r="R485" s="230"/>
      <c r="S485" s="230"/>
      <c r="T485" s="23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2" t="s">
        <v>149</v>
      </c>
      <c r="AU485" s="232" t="s">
        <v>145</v>
      </c>
      <c r="AV485" s="13" t="s">
        <v>145</v>
      </c>
      <c r="AW485" s="13" t="s">
        <v>4</v>
      </c>
      <c r="AX485" s="13" t="s">
        <v>79</v>
      </c>
      <c r="AY485" s="232" t="s">
        <v>136</v>
      </c>
    </row>
    <row r="486" s="2" customFormat="1" ht="16.5" customHeight="1">
      <c r="A486" s="41"/>
      <c r="B486" s="42"/>
      <c r="C486" s="203" t="s">
        <v>1055</v>
      </c>
      <c r="D486" s="203" t="s">
        <v>139</v>
      </c>
      <c r="E486" s="204" t="s">
        <v>1056</v>
      </c>
      <c r="F486" s="205" t="s">
        <v>1057</v>
      </c>
      <c r="G486" s="206" t="s">
        <v>411</v>
      </c>
      <c r="H486" s="207">
        <v>4</v>
      </c>
      <c r="I486" s="208"/>
      <c r="J486" s="209">
        <f>ROUND(I486*H486,2)</f>
        <v>0</v>
      </c>
      <c r="K486" s="205" t="s">
        <v>143</v>
      </c>
      <c r="L486" s="47"/>
      <c r="M486" s="210" t="s">
        <v>19</v>
      </c>
      <c r="N486" s="211" t="s">
        <v>43</v>
      </c>
      <c r="O486" s="87"/>
      <c r="P486" s="212">
        <f>O486*H486</f>
        <v>0</v>
      </c>
      <c r="Q486" s="212">
        <v>0.00013999999999999999</v>
      </c>
      <c r="R486" s="212">
        <f>Q486*H486</f>
        <v>0.00055999999999999995</v>
      </c>
      <c r="S486" s="212">
        <v>0</v>
      </c>
      <c r="T486" s="213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4" t="s">
        <v>229</v>
      </c>
      <c r="AT486" s="214" t="s">
        <v>139</v>
      </c>
      <c r="AU486" s="214" t="s">
        <v>145</v>
      </c>
      <c r="AY486" s="20" t="s">
        <v>136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20" t="s">
        <v>145</v>
      </c>
      <c r="BK486" s="215">
        <f>ROUND(I486*H486,2)</f>
        <v>0</v>
      </c>
      <c r="BL486" s="20" t="s">
        <v>229</v>
      </c>
      <c r="BM486" s="214" t="s">
        <v>1058</v>
      </c>
    </row>
    <row r="487" s="2" customFormat="1">
      <c r="A487" s="41"/>
      <c r="B487" s="42"/>
      <c r="C487" s="43"/>
      <c r="D487" s="216" t="s">
        <v>147</v>
      </c>
      <c r="E487" s="43"/>
      <c r="F487" s="217" t="s">
        <v>1059</v>
      </c>
      <c r="G487" s="43"/>
      <c r="H487" s="43"/>
      <c r="I487" s="218"/>
      <c r="J487" s="43"/>
      <c r="K487" s="43"/>
      <c r="L487" s="47"/>
      <c r="M487" s="219"/>
      <c r="N487" s="220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147</v>
      </c>
      <c r="AU487" s="20" t="s">
        <v>145</v>
      </c>
    </row>
    <row r="488" s="2" customFormat="1" ht="16.5" customHeight="1">
      <c r="A488" s="41"/>
      <c r="B488" s="42"/>
      <c r="C488" s="255" t="s">
        <v>1060</v>
      </c>
      <c r="D488" s="255" t="s">
        <v>385</v>
      </c>
      <c r="E488" s="256" t="s">
        <v>1061</v>
      </c>
      <c r="F488" s="257" t="s">
        <v>1062</v>
      </c>
      <c r="G488" s="258" t="s">
        <v>142</v>
      </c>
      <c r="H488" s="259">
        <v>4.4000000000000004</v>
      </c>
      <c r="I488" s="260"/>
      <c r="J488" s="261">
        <f>ROUND(I488*H488,2)</f>
        <v>0</v>
      </c>
      <c r="K488" s="257" t="s">
        <v>143</v>
      </c>
      <c r="L488" s="262"/>
      <c r="M488" s="263" t="s">
        <v>19</v>
      </c>
      <c r="N488" s="264" t="s">
        <v>43</v>
      </c>
      <c r="O488" s="87"/>
      <c r="P488" s="212">
        <f>O488*H488</f>
        <v>0</v>
      </c>
      <c r="Q488" s="212">
        <v>0.01575</v>
      </c>
      <c r="R488" s="212">
        <f>Q488*H488</f>
        <v>0.0693</v>
      </c>
      <c r="S488" s="212">
        <v>0</v>
      </c>
      <c r="T488" s="213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4" t="s">
        <v>313</v>
      </c>
      <c r="AT488" s="214" t="s">
        <v>385</v>
      </c>
      <c r="AU488" s="214" t="s">
        <v>145</v>
      </c>
      <c r="AY488" s="20" t="s">
        <v>136</v>
      </c>
      <c r="BE488" s="215">
        <f>IF(N488="základní",J488,0)</f>
        <v>0</v>
      </c>
      <c r="BF488" s="215">
        <f>IF(N488="snížená",J488,0)</f>
        <v>0</v>
      </c>
      <c r="BG488" s="215">
        <f>IF(N488="zákl. přenesená",J488,0)</f>
        <v>0</v>
      </c>
      <c r="BH488" s="215">
        <f>IF(N488="sníž. přenesená",J488,0)</f>
        <v>0</v>
      </c>
      <c r="BI488" s="215">
        <f>IF(N488="nulová",J488,0)</f>
        <v>0</v>
      </c>
      <c r="BJ488" s="20" t="s">
        <v>145</v>
      </c>
      <c r="BK488" s="215">
        <f>ROUND(I488*H488,2)</f>
        <v>0</v>
      </c>
      <c r="BL488" s="20" t="s">
        <v>229</v>
      </c>
      <c r="BM488" s="214" t="s">
        <v>1063</v>
      </c>
    </row>
    <row r="489" s="13" customFormat="1">
      <c r="A489" s="13"/>
      <c r="B489" s="221"/>
      <c r="C489" s="222"/>
      <c r="D489" s="223" t="s">
        <v>149</v>
      </c>
      <c r="E489" s="222"/>
      <c r="F489" s="225" t="s">
        <v>1064</v>
      </c>
      <c r="G489" s="222"/>
      <c r="H489" s="226">
        <v>4.4000000000000004</v>
      </c>
      <c r="I489" s="227"/>
      <c r="J489" s="222"/>
      <c r="K489" s="222"/>
      <c r="L489" s="228"/>
      <c r="M489" s="229"/>
      <c r="N489" s="230"/>
      <c r="O489" s="230"/>
      <c r="P489" s="230"/>
      <c r="Q489" s="230"/>
      <c r="R489" s="230"/>
      <c r="S489" s="230"/>
      <c r="T489" s="23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2" t="s">
        <v>149</v>
      </c>
      <c r="AU489" s="232" t="s">
        <v>145</v>
      </c>
      <c r="AV489" s="13" t="s">
        <v>145</v>
      </c>
      <c r="AW489" s="13" t="s">
        <v>4</v>
      </c>
      <c r="AX489" s="13" t="s">
        <v>79</v>
      </c>
      <c r="AY489" s="232" t="s">
        <v>136</v>
      </c>
    </row>
    <row r="490" s="2" customFormat="1" ht="16.5" customHeight="1">
      <c r="A490" s="41"/>
      <c r="B490" s="42"/>
      <c r="C490" s="203" t="s">
        <v>1065</v>
      </c>
      <c r="D490" s="203" t="s">
        <v>139</v>
      </c>
      <c r="E490" s="204" t="s">
        <v>1066</v>
      </c>
      <c r="F490" s="205" t="s">
        <v>1067</v>
      </c>
      <c r="G490" s="206" t="s">
        <v>142</v>
      </c>
      <c r="H490" s="207">
        <v>2</v>
      </c>
      <c r="I490" s="208"/>
      <c r="J490" s="209">
        <f>ROUND(I490*H490,2)</f>
        <v>0</v>
      </c>
      <c r="K490" s="205" t="s">
        <v>143</v>
      </c>
      <c r="L490" s="47"/>
      <c r="M490" s="210" t="s">
        <v>19</v>
      </c>
      <c r="N490" s="211" t="s">
        <v>43</v>
      </c>
      <c r="O490" s="87"/>
      <c r="P490" s="212">
        <f>O490*H490</f>
        <v>0</v>
      </c>
      <c r="Q490" s="212">
        <v>0</v>
      </c>
      <c r="R490" s="212">
        <f>Q490*H490</f>
        <v>0</v>
      </c>
      <c r="S490" s="212">
        <v>0.014999999999999999</v>
      </c>
      <c r="T490" s="213">
        <f>S490*H490</f>
        <v>0.029999999999999999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4" t="s">
        <v>229</v>
      </c>
      <c r="AT490" s="214" t="s">
        <v>139</v>
      </c>
      <c r="AU490" s="214" t="s">
        <v>145</v>
      </c>
      <c r="AY490" s="20" t="s">
        <v>136</v>
      </c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20" t="s">
        <v>145</v>
      </c>
      <c r="BK490" s="215">
        <f>ROUND(I490*H490,2)</f>
        <v>0</v>
      </c>
      <c r="BL490" s="20" t="s">
        <v>229</v>
      </c>
      <c r="BM490" s="214" t="s">
        <v>1068</v>
      </c>
    </row>
    <row r="491" s="2" customFormat="1">
      <c r="A491" s="41"/>
      <c r="B491" s="42"/>
      <c r="C491" s="43"/>
      <c r="D491" s="216" t="s">
        <v>147</v>
      </c>
      <c r="E491" s="43"/>
      <c r="F491" s="217" t="s">
        <v>1069</v>
      </c>
      <c r="G491" s="43"/>
      <c r="H491" s="43"/>
      <c r="I491" s="218"/>
      <c r="J491" s="43"/>
      <c r="K491" s="43"/>
      <c r="L491" s="47"/>
      <c r="M491" s="219"/>
      <c r="N491" s="220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147</v>
      </c>
      <c r="AU491" s="20" t="s">
        <v>145</v>
      </c>
    </row>
    <row r="492" s="2" customFormat="1" ht="16.5" customHeight="1">
      <c r="A492" s="41"/>
      <c r="B492" s="42"/>
      <c r="C492" s="203" t="s">
        <v>1070</v>
      </c>
      <c r="D492" s="203" t="s">
        <v>139</v>
      </c>
      <c r="E492" s="204" t="s">
        <v>1071</v>
      </c>
      <c r="F492" s="205" t="s">
        <v>1072</v>
      </c>
      <c r="G492" s="206" t="s">
        <v>142</v>
      </c>
      <c r="H492" s="207">
        <v>20.199999999999999</v>
      </c>
      <c r="I492" s="208"/>
      <c r="J492" s="209">
        <f>ROUND(I492*H492,2)</f>
        <v>0</v>
      </c>
      <c r="K492" s="205" t="s">
        <v>143</v>
      </c>
      <c r="L492" s="47"/>
      <c r="M492" s="210" t="s">
        <v>19</v>
      </c>
      <c r="N492" s="211" t="s">
        <v>43</v>
      </c>
      <c r="O492" s="87"/>
      <c r="P492" s="212">
        <f>O492*H492</f>
        <v>0</v>
      </c>
      <c r="Q492" s="212">
        <v>8.0000000000000007E-05</v>
      </c>
      <c r="R492" s="212">
        <f>Q492*H492</f>
        <v>0.001616</v>
      </c>
      <c r="S492" s="212">
        <v>0</v>
      </c>
      <c r="T492" s="213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4" t="s">
        <v>229</v>
      </c>
      <c r="AT492" s="214" t="s">
        <v>139</v>
      </c>
      <c r="AU492" s="214" t="s">
        <v>145</v>
      </c>
      <c r="AY492" s="20" t="s">
        <v>136</v>
      </c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20" t="s">
        <v>145</v>
      </c>
      <c r="BK492" s="215">
        <f>ROUND(I492*H492,2)</f>
        <v>0</v>
      </c>
      <c r="BL492" s="20" t="s">
        <v>229</v>
      </c>
      <c r="BM492" s="214" t="s">
        <v>1073</v>
      </c>
    </row>
    <row r="493" s="2" customFormat="1">
      <c r="A493" s="41"/>
      <c r="B493" s="42"/>
      <c r="C493" s="43"/>
      <c r="D493" s="216" t="s">
        <v>147</v>
      </c>
      <c r="E493" s="43"/>
      <c r="F493" s="217" t="s">
        <v>1074</v>
      </c>
      <c r="G493" s="43"/>
      <c r="H493" s="43"/>
      <c r="I493" s="218"/>
      <c r="J493" s="43"/>
      <c r="K493" s="43"/>
      <c r="L493" s="47"/>
      <c r="M493" s="219"/>
      <c r="N493" s="220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147</v>
      </c>
      <c r="AU493" s="20" t="s">
        <v>145</v>
      </c>
    </row>
    <row r="494" s="2" customFormat="1" ht="24.15" customHeight="1">
      <c r="A494" s="41"/>
      <c r="B494" s="42"/>
      <c r="C494" s="203" t="s">
        <v>1075</v>
      </c>
      <c r="D494" s="203" t="s">
        <v>139</v>
      </c>
      <c r="E494" s="204" t="s">
        <v>1076</v>
      </c>
      <c r="F494" s="205" t="s">
        <v>1077</v>
      </c>
      <c r="G494" s="206" t="s">
        <v>142</v>
      </c>
      <c r="H494" s="207">
        <v>20.199999999999999</v>
      </c>
      <c r="I494" s="208"/>
      <c r="J494" s="209">
        <f>ROUND(I494*H494,2)</f>
        <v>0</v>
      </c>
      <c r="K494" s="205" t="s">
        <v>143</v>
      </c>
      <c r="L494" s="47"/>
      <c r="M494" s="210" t="s">
        <v>19</v>
      </c>
      <c r="N494" s="211" t="s">
        <v>43</v>
      </c>
      <c r="O494" s="87"/>
      <c r="P494" s="212">
        <f>O494*H494</f>
        <v>0</v>
      </c>
      <c r="Q494" s="212">
        <v>0.00013999999999999999</v>
      </c>
      <c r="R494" s="212">
        <f>Q494*H494</f>
        <v>0.0028279999999999998</v>
      </c>
      <c r="S494" s="212">
        <v>0</v>
      </c>
      <c r="T494" s="213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14" t="s">
        <v>229</v>
      </c>
      <c r="AT494" s="214" t="s">
        <v>139</v>
      </c>
      <c r="AU494" s="214" t="s">
        <v>145</v>
      </c>
      <c r="AY494" s="20" t="s">
        <v>136</v>
      </c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20" t="s">
        <v>145</v>
      </c>
      <c r="BK494" s="215">
        <f>ROUND(I494*H494,2)</f>
        <v>0</v>
      </c>
      <c r="BL494" s="20" t="s">
        <v>229</v>
      </c>
      <c r="BM494" s="214" t="s">
        <v>1078</v>
      </c>
    </row>
    <row r="495" s="2" customFormat="1">
      <c r="A495" s="41"/>
      <c r="B495" s="42"/>
      <c r="C495" s="43"/>
      <c r="D495" s="216" t="s">
        <v>147</v>
      </c>
      <c r="E495" s="43"/>
      <c r="F495" s="217" t="s">
        <v>1079</v>
      </c>
      <c r="G495" s="43"/>
      <c r="H495" s="43"/>
      <c r="I495" s="218"/>
      <c r="J495" s="43"/>
      <c r="K495" s="43"/>
      <c r="L495" s="47"/>
      <c r="M495" s="219"/>
      <c r="N495" s="220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147</v>
      </c>
      <c r="AU495" s="20" t="s">
        <v>145</v>
      </c>
    </row>
    <row r="496" s="2" customFormat="1" ht="16.5" customHeight="1">
      <c r="A496" s="41"/>
      <c r="B496" s="42"/>
      <c r="C496" s="203" t="s">
        <v>1080</v>
      </c>
      <c r="D496" s="203" t="s">
        <v>139</v>
      </c>
      <c r="E496" s="204" t="s">
        <v>1081</v>
      </c>
      <c r="F496" s="205" t="s">
        <v>1082</v>
      </c>
      <c r="G496" s="206" t="s">
        <v>142</v>
      </c>
      <c r="H496" s="207">
        <v>20.199999999999999</v>
      </c>
      <c r="I496" s="208"/>
      <c r="J496" s="209">
        <f>ROUND(I496*H496,2)</f>
        <v>0</v>
      </c>
      <c r="K496" s="205" t="s">
        <v>143</v>
      </c>
      <c r="L496" s="47"/>
      <c r="M496" s="210" t="s">
        <v>19</v>
      </c>
      <c r="N496" s="211" t="s">
        <v>43</v>
      </c>
      <c r="O496" s="87"/>
      <c r="P496" s="212">
        <f>O496*H496</f>
        <v>0</v>
      </c>
      <c r="Q496" s="212">
        <v>0</v>
      </c>
      <c r="R496" s="212">
        <f>Q496*H496</f>
        <v>0</v>
      </c>
      <c r="S496" s="212">
        <v>0</v>
      </c>
      <c r="T496" s="213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4" t="s">
        <v>229</v>
      </c>
      <c r="AT496" s="214" t="s">
        <v>139</v>
      </c>
      <c r="AU496" s="214" t="s">
        <v>145</v>
      </c>
      <c r="AY496" s="20" t="s">
        <v>136</v>
      </c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20" t="s">
        <v>145</v>
      </c>
      <c r="BK496" s="215">
        <f>ROUND(I496*H496,2)</f>
        <v>0</v>
      </c>
      <c r="BL496" s="20" t="s">
        <v>229</v>
      </c>
      <c r="BM496" s="214" t="s">
        <v>1083</v>
      </c>
    </row>
    <row r="497" s="2" customFormat="1">
      <c r="A497" s="41"/>
      <c r="B497" s="42"/>
      <c r="C497" s="43"/>
      <c r="D497" s="216" t="s">
        <v>147</v>
      </c>
      <c r="E497" s="43"/>
      <c r="F497" s="217" t="s">
        <v>1084</v>
      </c>
      <c r="G497" s="43"/>
      <c r="H497" s="43"/>
      <c r="I497" s="218"/>
      <c r="J497" s="43"/>
      <c r="K497" s="43"/>
      <c r="L497" s="47"/>
      <c r="M497" s="219"/>
      <c r="N497" s="220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147</v>
      </c>
      <c r="AU497" s="20" t="s">
        <v>145</v>
      </c>
    </row>
    <row r="498" s="2" customFormat="1" ht="16.5" customHeight="1">
      <c r="A498" s="41"/>
      <c r="B498" s="42"/>
      <c r="C498" s="203" t="s">
        <v>1085</v>
      </c>
      <c r="D498" s="203" t="s">
        <v>139</v>
      </c>
      <c r="E498" s="204" t="s">
        <v>1086</v>
      </c>
      <c r="F498" s="205" t="s">
        <v>1087</v>
      </c>
      <c r="G498" s="206" t="s">
        <v>142</v>
      </c>
      <c r="H498" s="207">
        <v>20.199999999999999</v>
      </c>
      <c r="I498" s="208"/>
      <c r="J498" s="209">
        <f>ROUND(I498*H498,2)</f>
        <v>0</v>
      </c>
      <c r="K498" s="205" t="s">
        <v>143</v>
      </c>
      <c r="L498" s="47"/>
      <c r="M498" s="210" t="s">
        <v>19</v>
      </c>
      <c r="N498" s="211" t="s">
        <v>43</v>
      </c>
      <c r="O498" s="87"/>
      <c r="P498" s="212">
        <f>O498*H498</f>
        <v>0</v>
      </c>
      <c r="Q498" s="212">
        <v>0.00025999999999999998</v>
      </c>
      <c r="R498" s="212">
        <f>Q498*H498</f>
        <v>0.0052519999999999997</v>
      </c>
      <c r="S498" s="212">
        <v>0</v>
      </c>
      <c r="T498" s="213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14" t="s">
        <v>229</v>
      </c>
      <c r="AT498" s="214" t="s">
        <v>139</v>
      </c>
      <c r="AU498" s="214" t="s">
        <v>145</v>
      </c>
      <c r="AY498" s="20" t="s">
        <v>136</v>
      </c>
      <c r="BE498" s="215">
        <f>IF(N498="základní",J498,0)</f>
        <v>0</v>
      </c>
      <c r="BF498" s="215">
        <f>IF(N498="snížená",J498,0)</f>
        <v>0</v>
      </c>
      <c r="BG498" s="215">
        <f>IF(N498="zákl. přenesená",J498,0)</f>
        <v>0</v>
      </c>
      <c r="BH498" s="215">
        <f>IF(N498="sníž. přenesená",J498,0)</f>
        <v>0</v>
      </c>
      <c r="BI498" s="215">
        <f>IF(N498="nulová",J498,0)</f>
        <v>0</v>
      </c>
      <c r="BJ498" s="20" t="s">
        <v>145</v>
      </c>
      <c r="BK498" s="215">
        <f>ROUND(I498*H498,2)</f>
        <v>0</v>
      </c>
      <c r="BL498" s="20" t="s">
        <v>229</v>
      </c>
      <c r="BM498" s="214" t="s">
        <v>1088</v>
      </c>
    </row>
    <row r="499" s="2" customFormat="1">
      <c r="A499" s="41"/>
      <c r="B499" s="42"/>
      <c r="C499" s="43"/>
      <c r="D499" s="216" t="s">
        <v>147</v>
      </c>
      <c r="E499" s="43"/>
      <c r="F499" s="217" t="s">
        <v>1089</v>
      </c>
      <c r="G499" s="43"/>
      <c r="H499" s="43"/>
      <c r="I499" s="218"/>
      <c r="J499" s="43"/>
      <c r="K499" s="43"/>
      <c r="L499" s="47"/>
      <c r="M499" s="219"/>
      <c r="N499" s="220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147</v>
      </c>
      <c r="AU499" s="20" t="s">
        <v>145</v>
      </c>
    </row>
    <row r="500" s="2" customFormat="1" ht="24.15" customHeight="1">
      <c r="A500" s="41"/>
      <c r="B500" s="42"/>
      <c r="C500" s="203" t="s">
        <v>1090</v>
      </c>
      <c r="D500" s="203" t="s">
        <v>139</v>
      </c>
      <c r="E500" s="204" t="s">
        <v>1091</v>
      </c>
      <c r="F500" s="205" t="s">
        <v>1092</v>
      </c>
      <c r="G500" s="206" t="s">
        <v>142</v>
      </c>
      <c r="H500" s="207">
        <v>20.199999999999999</v>
      </c>
      <c r="I500" s="208"/>
      <c r="J500" s="209">
        <f>ROUND(I500*H500,2)</f>
        <v>0</v>
      </c>
      <c r="K500" s="205" t="s">
        <v>143</v>
      </c>
      <c r="L500" s="47"/>
      <c r="M500" s="210" t="s">
        <v>19</v>
      </c>
      <c r="N500" s="211" t="s">
        <v>43</v>
      </c>
      <c r="O500" s="87"/>
      <c r="P500" s="212">
        <f>O500*H500</f>
        <v>0</v>
      </c>
      <c r="Q500" s="212">
        <v>0.00014999999999999999</v>
      </c>
      <c r="R500" s="212">
        <f>Q500*H500</f>
        <v>0.0030299999999999997</v>
      </c>
      <c r="S500" s="212">
        <v>0</v>
      </c>
      <c r="T500" s="213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14" t="s">
        <v>229</v>
      </c>
      <c r="AT500" s="214" t="s">
        <v>139</v>
      </c>
      <c r="AU500" s="214" t="s">
        <v>145</v>
      </c>
      <c r="AY500" s="20" t="s">
        <v>136</v>
      </c>
      <c r="BE500" s="215">
        <f>IF(N500="základní",J500,0)</f>
        <v>0</v>
      </c>
      <c r="BF500" s="215">
        <f>IF(N500="snížená",J500,0)</f>
        <v>0</v>
      </c>
      <c r="BG500" s="215">
        <f>IF(N500="zákl. přenesená",J500,0)</f>
        <v>0</v>
      </c>
      <c r="BH500" s="215">
        <f>IF(N500="sníž. přenesená",J500,0)</f>
        <v>0</v>
      </c>
      <c r="BI500" s="215">
        <f>IF(N500="nulová",J500,0)</f>
        <v>0</v>
      </c>
      <c r="BJ500" s="20" t="s">
        <v>145</v>
      </c>
      <c r="BK500" s="215">
        <f>ROUND(I500*H500,2)</f>
        <v>0</v>
      </c>
      <c r="BL500" s="20" t="s">
        <v>229</v>
      </c>
      <c r="BM500" s="214" t="s">
        <v>1093</v>
      </c>
    </row>
    <row r="501" s="2" customFormat="1">
      <c r="A501" s="41"/>
      <c r="B501" s="42"/>
      <c r="C501" s="43"/>
      <c r="D501" s="216" t="s">
        <v>147</v>
      </c>
      <c r="E501" s="43"/>
      <c r="F501" s="217" t="s">
        <v>1094</v>
      </c>
      <c r="G501" s="43"/>
      <c r="H501" s="43"/>
      <c r="I501" s="218"/>
      <c r="J501" s="43"/>
      <c r="K501" s="43"/>
      <c r="L501" s="47"/>
      <c r="M501" s="219"/>
      <c r="N501" s="220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147</v>
      </c>
      <c r="AU501" s="20" t="s">
        <v>145</v>
      </c>
    </row>
    <row r="502" s="2" customFormat="1" ht="21.75" customHeight="1">
      <c r="A502" s="41"/>
      <c r="B502" s="42"/>
      <c r="C502" s="203" t="s">
        <v>1095</v>
      </c>
      <c r="D502" s="203" t="s">
        <v>139</v>
      </c>
      <c r="E502" s="204" t="s">
        <v>1096</v>
      </c>
      <c r="F502" s="205" t="s">
        <v>1097</v>
      </c>
      <c r="G502" s="206" t="s">
        <v>142</v>
      </c>
      <c r="H502" s="207">
        <v>40.399999999999999</v>
      </c>
      <c r="I502" s="208"/>
      <c r="J502" s="209">
        <f>ROUND(I502*H502,2)</f>
        <v>0</v>
      </c>
      <c r="K502" s="205" t="s">
        <v>143</v>
      </c>
      <c r="L502" s="47"/>
      <c r="M502" s="210" t="s">
        <v>19</v>
      </c>
      <c r="N502" s="211" t="s">
        <v>43</v>
      </c>
      <c r="O502" s="87"/>
      <c r="P502" s="212">
        <f>O502*H502</f>
        <v>0</v>
      </c>
      <c r="Q502" s="212">
        <v>1.0000000000000001E-05</v>
      </c>
      <c r="R502" s="212">
        <f>Q502*H502</f>
        <v>0.00040400000000000001</v>
      </c>
      <c r="S502" s="212">
        <v>0</v>
      </c>
      <c r="T502" s="213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4" t="s">
        <v>229</v>
      </c>
      <c r="AT502" s="214" t="s">
        <v>139</v>
      </c>
      <c r="AU502" s="214" t="s">
        <v>145</v>
      </c>
      <c r="AY502" s="20" t="s">
        <v>136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20" t="s">
        <v>145</v>
      </c>
      <c r="BK502" s="215">
        <f>ROUND(I502*H502,2)</f>
        <v>0</v>
      </c>
      <c r="BL502" s="20" t="s">
        <v>229</v>
      </c>
      <c r="BM502" s="214" t="s">
        <v>1098</v>
      </c>
    </row>
    <row r="503" s="2" customFormat="1">
      <c r="A503" s="41"/>
      <c r="B503" s="42"/>
      <c r="C503" s="43"/>
      <c r="D503" s="216" t="s">
        <v>147</v>
      </c>
      <c r="E503" s="43"/>
      <c r="F503" s="217" t="s">
        <v>1099</v>
      </c>
      <c r="G503" s="43"/>
      <c r="H503" s="43"/>
      <c r="I503" s="218"/>
      <c r="J503" s="43"/>
      <c r="K503" s="43"/>
      <c r="L503" s="47"/>
      <c r="M503" s="219"/>
      <c r="N503" s="220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147</v>
      </c>
      <c r="AU503" s="20" t="s">
        <v>145</v>
      </c>
    </row>
    <row r="504" s="2" customFormat="1" ht="24.15" customHeight="1">
      <c r="A504" s="41"/>
      <c r="B504" s="42"/>
      <c r="C504" s="203" t="s">
        <v>1100</v>
      </c>
      <c r="D504" s="203" t="s">
        <v>139</v>
      </c>
      <c r="E504" s="204" t="s">
        <v>1101</v>
      </c>
      <c r="F504" s="205" t="s">
        <v>1102</v>
      </c>
      <c r="G504" s="206" t="s">
        <v>393</v>
      </c>
      <c r="H504" s="265"/>
      <c r="I504" s="208"/>
      <c r="J504" s="209">
        <f>ROUND(I504*H504,2)</f>
        <v>0</v>
      </c>
      <c r="K504" s="205" t="s">
        <v>143</v>
      </c>
      <c r="L504" s="47"/>
      <c r="M504" s="210" t="s">
        <v>19</v>
      </c>
      <c r="N504" s="211" t="s">
        <v>43</v>
      </c>
      <c r="O504" s="87"/>
      <c r="P504" s="212">
        <f>O504*H504</f>
        <v>0</v>
      </c>
      <c r="Q504" s="212">
        <v>0</v>
      </c>
      <c r="R504" s="212">
        <f>Q504*H504</f>
        <v>0</v>
      </c>
      <c r="S504" s="212">
        <v>0</v>
      </c>
      <c r="T504" s="213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4" t="s">
        <v>229</v>
      </c>
      <c r="AT504" s="214" t="s">
        <v>139</v>
      </c>
      <c r="AU504" s="214" t="s">
        <v>145</v>
      </c>
      <c r="AY504" s="20" t="s">
        <v>136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20" t="s">
        <v>145</v>
      </c>
      <c r="BK504" s="215">
        <f>ROUND(I504*H504,2)</f>
        <v>0</v>
      </c>
      <c r="BL504" s="20" t="s">
        <v>229</v>
      </c>
      <c r="BM504" s="214" t="s">
        <v>1103</v>
      </c>
    </row>
    <row r="505" s="2" customFormat="1">
      <c r="A505" s="41"/>
      <c r="B505" s="42"/>
      <c r="C505" s="43"/>
      <c r="D505" s="216" t="s">
        <v>147</v>
      </c>
      <c r="E505" s="43"/>
      <c r="F505" s="217" t="s">
        <v>1104</v>
      </c>
      <c r="G505" s="43"/>
      <c r="H505" s="43"/>
      <c r="I505" s="218"/>
      <c r="J505" s="43"/>
      <c r="K505" s="43"/>
      <c r="L505" s="47"/>
      <c r="M505" s="219"/>
      <c r="N505" s="220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147</v>
      </c>
      <c r="AU505" s="20" t="s">
        <v>145</v>
      </c>
    </row>
    <row r="506" s="12" customFormat="1" ht="22.8" customHeight="1">
      <c r="A506" s="12"/>
      <c r="B506" s="187"/>
      <c r="C506" s="188"/>
      <c r="D506" s="189" t="s">
        <v>70</v>
      </c>
      <c r="E506" s="201" t="s">
        <v>1105</v>
      </c>
      <c r="F506" s="201" t="s">
        <v>1106</v>
      </c>
      <c r="G506" s="188"/>
      <c r="H506" s="188"/>
      <c r="I506" s="191"/>
      <c r="J506" s="202">
        <f>BK506</f>
        <v>0</v>
      </c>
      <c r="K506" s="188"/>
      <c r="L506" s="193"/>
      <c r="M506" s="194"/>
      <c r="N506" s="195"/>
      <c r="O506" s="195"/>
      <c r="P506" s="196">
        <f>SUM(P507:P523)</f>
        <v>0</v>
      </c>
      <c r="Q506" s="195"/>
      <c r="R506" s="196">
        <f>SUM(R507:R523)</f>
        <v>0.24787999999999999</v>
      </c>
      <c r="S506" s="195"/>
      <c r="T506" s="197">
        <f>SUM(T507:T523)</f>
        <v>0.019032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198" t="s">
        <v>145</v>
      </c>
      <c r="AT506" s="199" t="s">
        <v>70</v>
      </c>
      <c r="AU506" s="199" t="s">
        <v>79</v>
      </c>
      <c r="AY506" s="198" t="s">
        <v>136</v>
      </c>
      <c r="BK506" s="200">
        <f>SUM(BK507:BK523)</f>
        <v>0</v>
      </c>
    </row>
    <row r="507" s="2" customFormat="1" ht="24.15" customHeight="1">
      <c r="A507" s="41"/>
      <c r="B507" s="42"/>
      <c r="C507" s="203" t="s">
        <v>1107</v>
      </c>
      <c r="D507" s="203" t="s">
        <v>139</v>
      </c>
      <c r="E507" s="204" t="s">
        <v>1108</v>
      </c>
      <c r="F507" s="205" t="s">
        <v>1109</v>
      </c>
      <c r="G507" s="206" t="s">
        <v>142</v>
      </c>
      <c r="H507" s="207">
        <v>22</v>
      </c>
      <c r="I507" s="208"/>
      <c r="J507" s="209">
        <f>ROUND(I507*H507,2)</f>
        <v>0</v>
      </c>
      <c r="K507" s="205" t="s">
        <v>143</v>
      </c>
      <c r="L507" s="47"/>
      <c r="M507" s="210" t="s">
        <v>19</v>
      </c>
      <c r="N507" s="211" t="s">
        <v>43</v>
      </c>
      <c r="O507" s="87"/>
      <c r="P507" s="212">
        <f>O507*H507</f>
        <v>0</v>
      </c>
      <c r="Q507" s="212">
        <v>0</v>
      </c>
      <c r="R507" s="212">
        <f>Q507*H507</f>
        <v>0</v>
      </c>
      <c r="S507" s="212">
        <v>0</v>
      </c>
      <c r="T507" s="213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4" t="s">
        <v>229</v>
      </c>
      <c r="AT507" s="214" t="s">
        <v>139</v>
      </c>
      <c r="AU507" s="214" t="s">
        <v>145</v>
      </c>
      <c r="AY507" s="20" t="s">
        <v>136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20" t="s">
        <v>145</v>
      </c>
      <c r="BK507" s="215">
        <f>ROUND(I507*H507,2)</f>
        <v>0</v>
      </c>
      <c r="BL507" s="20" t="s">
        <v>229</v>
      </c>
      <c r="BM507" s="214" t="s">
        <v>1110</v>
      </c>
    </row>
    <row r="508" s="2" customFormat="1">
      <c r="A508" s="41"/>
      <c r="B508" s="42"/>
      <c r="C508" s="43"/>
      <c r="D508" s="216" t="s">
        <v>147</v>
      </c>
      <c r="E508" s="43"/>
      <c r="F508" s="217" t="s">
        <v>1111</v>
      </c>
      <c r="G508" s="43"/>
      <c r="H508" s="43"/>
      <c r="I508" s="218"/>
      <c r="J508" s="43"/>
      <c r="K508" s="43"/>
      <c r="L508" s="47"/>
      <c r="M508" s="219"/>
      <c r="N508" s="220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147</v>
      </c>
      <c r="AU508" s="20" t="s">
        <v>145</v>
      </c>
    </row>
    <row r="509" s="2" customFormat="1" ht="16.5" customHeight="1">
      <c r="A509" s="41"/>
      <c r="B509" s="42"/>
      <c r="C509" s="203" t="s">
        <v>1112</v>
      </c>
      <c r="D509" s="203" t="s">
        <v>139</v>
      </c>
      <c r="E509" s="204" t="s">
        <v>1113</v>
      </c>
      <c r="F509" s="205" t="s">
        <v>1114</v>
      </c>
      <c r="G509" s="206" t="s">
        <v>142</v>
      </c>
      <c r="H509" s="207">
        <v>22</v>
      </c>
      <c r="I509" s="208"/>
      <c r="J509" s="209">
        <f>ROUND(I509*H509,2)</f>
        <v>0</v>
      </c>
      <c r="K509" s="205" t="s">
        <v>19</v>
      </c>
      <c r="L509" s="47"/>
      <c r="M509" s="210" t="s">
        <v>19</v>
      </c>
      <c r="N509" s="211" t="s">
        <v>43</v>
      </c>
      <c r="O509" s="87"/>
      <c r="P509" s="212">
        <f>O509*H509</f>
        <v>0</v>
      </c>
      <c r="Q509" s="212">
        <v>3.0000000000000001E-05</v>
      </c>
      <c r="R509" s="212">
        <f>Q509*H509</f>
        <v>0.00066</v>
      </c>
      <c r="S509" s="212">
        <v>0</v>
      </c>
      <c r="T509" s="213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4" t="s">
        <v>229</v>
      </c>
      <c r="AT509" s="214" t="s">
        <v>139</v>
      </c>
      <c r="AU509" s="214" t="s">
        <v>145</v>
      </c>
      <c r="AY509" s="20" t="s">
        <v>136</v>
      </c>
      <c r="BE509" s="215">
        <f>IF(N509="základní",J509,0)</f>
        <v>0</v>
      </c>
      <c r="BF509" s="215">
        <f>IF(N509="snížená",J509,0)</f>
        <v>0</v>
      </c>
      <c r="BG509" s="215">
        <f>IF(N509="zákl. přenesená",J509,0)</f>
        <v>0</v>
      </c>
      <c r="BH509" s="215">
        <f>IF(N509="sníž. přenesená",J509,0)</f>
        <v>0</v>
      </c>
      <c r="BI509" s="215">
        <f>IF(N509="nulová",J509,0)</f>
        <v>0</v>
      </c>
      <c r="BJ509" s="20" t="s">
        <v>145</v>
      </c>
      <c r="BK509" s="215">
        <f>ROUND(I509*H509,2)</f>
        <v>0</v>
      </c>
      <c r="BL509" s="20" t="s">
        <v>229</v>
      </c>
      <c r="BM509" s="214" t="s">
        <v>1115</v>
      </c>
    </row>
    <row r="510" s="2" customFormat="1" ht="24.15" customHeight="1">
      <c r="A510" s="41"/>
      <c r="B510" s="42"/>
      <c r="C510" s="203" t="s">
        <v>1116</v>
      </c>
      <c r="D510" s="203" t="s">
        <v>139</v>
      </c>
      <c r="E510" s="204" t="s">
        <v>1117</v>
      </c>
      <c r="F510" s="205" t="s">
        <v>1118</v>
      </c>
      <c r="G510" s="206" t="s">
        <v>142</v>
      </c>
      <c r="H510" s="207">
        <v>22</v>
      </c>
      <c r="I510" s="208"/>
      <c r="J510" s="209">
        <f>ROUND(I510*H510,2)</f>
        <v>0</v>
      </c>
      <c r="K510" s="205" t="s">
        <v>143</v>
      </c>
      <c r="L510" s="47"/>
      <c r="M510" s="210" t="s">
        <v>19</v>
      </c>
      <c r="N510" s="211" t="s">
        <v>43</v>
      </c>
      <c r="O510" s="87"/>
      <c r="P510" s="212">
        <f>O510*H510</f>
        <v>0</v>
      </c>
      <c r="Q510" s="212">
        <v>0.0075799999999999999</v>
      </c>
      <c r="R510" s="212">
        <f>Q510*H510</f>
        <v>0.16675999999999999</v>
      </c>
      <c r="S510" s="212">
        <v>0</v>
      </c>
      <c r="T510" s="213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14" t="s">
        <v>229</v>
      </c>
      <c r="AT510" s="214" t="s">
        <v>139</v>
      </c>
      <c r="AU510" s="214" t="s">
        <v>145</v>
      </c>
      <c r="AY510" s="20" t="s">
        <v>136</v>
      </c>
      <c r="BE510" s="215">
        <f>IF(N510="základní",J510,0)</f>
        <v>0</v>
      </c>
      <c r="BF510" s="215">
        <f>IF(N510="snížená",J510,0)</f>
        <v>0</v>
      </c>
      <c r="BG510" s="215">
        <f>IF(N510="zákl. přenesená",J510,0)</f>
        <v>0</v>
      </c>
      <c r="BH510" s="215">
        <f>IF(N510="sníž. přenesená",J510,0)</f>
        <v>0</v>
      </c>
      <c r="BI510" s="215">
        <f>IF(N510="nulová",J510,0)</f>
        <v>0</v>
      </c>
      <c r="BJ510" s="20" t="s">
        <v>145</v>
      </c>
      <c r="BK510" s="215">
        <f>ROUND(I510*H510,2)</f>
        <v>0</v>
      </c>
      <c r="BL510" s="20" t="s">
        <v>229</v>
      </c>
      <c r="BM510" s="214" t="s">
        <v>1119</v>
      </c>
    </row>
    <row r="511" s="2" customFormat="1">
      <c r="A511" s="41"/>
      <c r="B511" s="42"/>
      <c r="C511" s="43"/>
      <c r="D511" s="216" t="s">
        <v>147</v>
      </c>
      <c r="E511" s="43"/>
      <c r="F511" s="217" t="s">
        <v>1120</v>
      </c>
      <c r="G511" s="43"/>
      <c r="H511" s="43"/>
      <c r="I511" s="218"/>
      <c r="J511" s="43"/>
      <c r="K511" s="43"/>
      <c r="L511" s="47"/>
      <c r="M511" s="219"/>
      <c r="N511" s="220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147</v>
      </c>
      <c r="AU511" s="20" t="s">
        <v>145</v>
      </c>
    </row>
    <row r="512" s="2" customFormat="1" ht="16.5" customHeight="1">
      <c r="A512" s="41"/>
      <c r="B512" s="42"/>
      <c r="C512" s="203" t="s">
        <v>1121</v>
      </c>
      <c r="D512" s="203" t="s">
        <v>139</v>
      </c>
      <c r="E512" s="204" t="s">
        <v>1122</v>
      </c>
      <c r="F512" s="205" t="s">
        <v>1123</v>
      </c>
      <c r="G512" s="206" t="s">
        <v>142</v>
      </c>
      <c r="H512" s="207">
        <v>5.5</v>
      </c>
      <c r="I512" s="208"/>
      <c r="J512" s="209">
        <f>ROUND(I512*H512,2)</f>
        <v>0</v>
      </c>
      <c r="K512" s="205" t="s">
        <v>19</v>
      </c>
      <c r="L512" s="47"/>
      <c r="M512" s="210" t="s">
        <v>19</v>
      </c>
      <c r="N512" s="211" t="s">
        <v>43</v>
      </c>
      <c r="O512" s="87"/>
      <c r="P512" s="212">
        <f>O512*H512</f>
        <v>0</v>
      </c>
      <c r="Q512" s="212">
        <v>0</v>
      </c>
      <c r="R512" s="212">
        <f>Q512*H512</f>
        <v>0</v>
      </c>
      <c r="S512" s="212">
        <v>0.0030000000000000001</v>
      </c>
      <c r="T512" s="213">
        <f>S512*H512</f>
        <v>0.016500000000000001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4" t="s">
        <v>229</v>
      </c>
      <c r="AT512" s="214" t="s">
        <v>139</v>
      </c>
      <c r="AU512" s="214" t="s">
        <v>145</v>
      </c>
      <c r="AY512" s="20" t="s">
        <v>136</v>
      </c>
      <c r="BE512" s="215">
        <f>IF(N512="základní",J512,0)</f>
        <v>0</v>
      </c>
      <c r="BF512" s="215">
        <f>IF(N512="snížená",J512,0)</f>
        <v>0</v>
      </c>
      <c r="BG512" s="215">
        <f>IF(N512="zákl. přenesená",J512,0)</f>
        <v>0</v>
      </c>
      <c r="BH512" s="215">
        <f>IF(N512="sníž. přenesená",J512,0)</f>
        <v>0</v>
      </c>
      <c r="BI512" s="215">
        <f>IF(N512="nulová",J512,0)</f>
        <v>0</v>
      </c>
      <c r="BJ512" s="20" t="s">
        <v>145</v>
      </c>
      <c r="BK512" s="215">
        <f>ROUND(I512*H512,2)</f>
        <v>0</v>
      </c>
      <c r="BL512" s="20" t="s">
        <v>229</v>
      </c>
      <c r="BM512" s="214" t="s">
        <v>1124</v>
      </c>
    </row>
    <row r="513" s="2" customFormat="1" ht="16.5" customHeight="1">
      <c r="A513" s="41"/>
      <c r="B513" s="42"/>
      <c r="C513" s="203" t="s">
        <v>1125</v>
      </c>
      <c r="D513" s="203" t="s">
        <v>139</v>
      </c>
      <c r="E513" s="204" t="s">
        <v>1126</v>
      </c>
      <c r="F513" s="205" t="s">
        <v>1127</v>
      </c>
      <c r="G513" s="206" t="s">
        <v>142</v>
      </c>
      <c r="H513" s="207">
        <v>22</v>
      </c>
      <c r="I513" s="208"/>
      <c r="J513" s="209">
        <f>ROUND(I513*H513,2)</f>
        <v>0</v>
      </c>
      <c r="K513" s="205" t="s">
        <v>19</v>
      </c>
      <c r="L513" s="47"/>
      <c r="M513" s="210" t="s">
        <v>19</v>
      </c>
      <c r="N513" s="211" t="s">
        <v>43</v>
      </c>
      <c r="O513" s="87"/>
      <c r="P513" s="212">
        <f>O513*H513</f>
        <v>0</v>
      </c>
      <c r="Q513" s="212">
        <v>0.00029999999999999997</v>
      </c>
      <c r="R513" s="212">
        <f>Q513*H513</f>
        <v>0.0065999999999999991</v>
      </c>
      <c r="S513" s="212">
        <v>0</v>
      </c>
      <c r="T513" s="213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4" t="s">
        <v>229</v>
      </c>
      <c r="AT513" s="214" t="s">
        <v>139</v>
      </c>
      <c r="AU513" s="214" t="s">
        <v>145</v>
      </c>
      <c r="AY513" s="20" t="s">
        <v>136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20" t="s">
        <v>145</v>
      </c>
      <c r="BK513" s="215">
        <f>ROUND(I513*H513,2)</f>
        <v>0</v>
      </c>
      <c r="BL513" s="20" t="s">
        <v>229</v>
      </c>
      <c r="BM513" s="214" t="s">
        <v>1128</v>
      </c>
    </row>
    <row r="514" s="2" customFormat="1" ht="16.5" customHeight="1">
      <c r="A514" s="41"/>
      <c r="B514" s="42"/>
      <c r="C514" s="255" t="s">
        <v>1129</v>
      </c>
      <c r="D514" s="255" t="s">
        <v>385</v>
      </c>
      <c r="E514" s="256" t="s">
        <v>1130</v>
      </c>
      <c r="F514" s="257" t="s">
        <v>1131</v>
      </c>
      <c r="G514" s="258" t="s">
        <v>142</v>
      </c>
      <c r="H514" s="259">
        <v>24.199999999999999</v>
      </c>
      <c r="I514" s="260"/>
      <c r="J514" s="261">
        <f>ROUND(I514*H514,2)</f>
        <v>0</v>
      </c>
      <c r="K514" s="257" t="s">
        <v>143</v>
      </c>
      <c r="L514" s="262"/>
      <c r="M514" s="263" t="s">
        <v>19</v>
      </c>
      <c r="N514" s="264" t="s">
        <v>43</v>
      </c>
      <c r="O514" s="87"/>
      <c r="P514" s="212">
        <f>O514*H514</f>
        <v>0</v>
      </c>
      <c r="Q514" s="212">
        <v>0.00264</v>
      </c>
      <c r="R514" s="212">
        <f>Q514*H514</f>
        <v>0.063888</v>
      </c>
      <c r="S514" s="212">
        <v>0</v>
      </c>
      <c r="T514" s="213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4" t="s">
        <v>313</v>
      </c>
      <c r="AT514" s="214" t="s">
        <v>385</v>
      </c>
      <c r="AU514" s="214" t="s">
        <v>145</v>
      </c>
      <c r="AY514" s="20" t="s">
        <v>136</v>
      </c>
      <c r="BE514" s="215">
        <f>IF(N514="základní",J514,0)</f>
        <v>0</v>
      </c>
      <c r="BF514" s="215">
        <f>IF(N514="snížená",J514,0)</f>
        <v>0</v>
      </c>
      <c r="BG514" s="215">
        <f>IF(N514="zákl. přenesená",J514,0)</f>
        <v>0</v>
      </c>
      <c r="BH514" s="215">
        <f>IF(N514="sníž. přenesená",J514,0)</f>
        <v>0</v>
      </c>
      <c r="BI514" s="215">
        <f>IF(N514="nulová",J514,0)</f>
        <v>0</v>
      </c>
      <c r="BJ514" s="20" t="s">
        <v>145</v>
      </c>
      <c r="BK514" s="215">
        <f>ROUND(I514*H514,2)</f>
        <v>0</v>
      </c>
      <c r="BL514" s="20" t="s">
        <v>229</v>
      </c>
      <c r="BM514" s="214" t="s">
        <v>1132</v>
      </c>
    </row>
    <row r="515" s="13" customFormat="1">
      <c r="A515" s="13"/>
      <c r="B515" s="221"/>
      <c r="C515" s="222"/>
      <c r="D515" s="223" t="s">
        <v>149</v>
      </c>
      <c r="E515" s="224" t="s">
        <v>19</v>
      </c>
      <c r="F515" s="225" t="s">
        <v>1133</v>
      </c>
      <c r="G515" s="222"/>
      <c r="H515" s="226">
        <v>24.199999999999999</v>
      </c>
      <c r="I515" s="227"/>
      <c r="J515" s="222"/>
      <c r="K515" s="222"/>
      <c r="L515" s="228"/>
      <c r="M515" s="229"/>
      <c r="N515" s="230"/>
      <c r="O515" s="230"/>
      <c r="P515" s="230"/>
      <c r="Q515" s="230"/>
      <c r="R515" s="230"/>
      <c r="S515" s="230"/>
      <c r="T515" s="23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2" t="s">
        <v>149</v>
      </c>
      <c r="AU515" s="232" t="s">
        <v>145</v>
      </c>
      <c r="AV515" s="13" t="s">
        <v>145</v>
      </c>
      <c r="AW515" s="13" t="s">
        <v>32</v>
      </c>
      <c r="AX515" s="13" t="s">
        <v>79</v>
      </c>
      <c r="AY515" s="232" t="s">
        <v>136</v>
      </c>
    </row>
    <row r="516" s="2" customFormat="1" ht="16.5" customHeight="1">
      <c r="A516" s="41"/>
      <c r="B516" s="42"/>
      <c r="C516" s="203" t="s">
        <v>1134</v>
      </c>
      <c r="D516" s="203" t="s">
        <v>139</v>
      </c>
      <c r="E516" s="204" t="s">
        <v>1135</v>
      </c>
      <c r="F516" s="205" t="s">
        <v>1136</v>
      </c>
      <c r="G516" s="206" t="s">
        <v>162</v>
      </c>
      <c r="H516" s="207">
        <v>9</v>
      </c>
      <c r="I516" s="208"/>
      <c r="J516" s="209">
        <f>ROUND(I516*H516,2)</f>
        <v>0</v>
      </c>
      <c r="K516" s="205" t="s">
        <v>19</v>
      </c>
      <c r="L516" s="47"/>
      <c r="M516" s="210" t="s">
        <v>19</v>
      </c>
      <c r="N516" s="211" t="s">
        <v>43</v>
      </c>
      <c r="O516" s="87"/>
      <c r="P516" s="212">
        <f>O516*H516</f>
        <v>0</v>
      </c>
      <c r="Q516" s="212">
        <v>2.0000000000000002E-05</v>
      </c>
      <c r="R516" s="212">
        <f>Q516*H516</f>
        <v>0.00018000000000000001</v>
      </c>
      <c r="S516" s="212">
        <v>0</v>
      </c>
      <c r="T516" s="213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4" t="s">
        <v>229</v>
      </c>
      <c r="AT516" s="214" t="s">
        <v>139</v>
      </c>
      <c r="AU516" s="214" t="s">
        <v>145</v>
      </c>
      <c r="AY516" s="20" t="s">
        <v>136</v>
      </c>
      <c r="BE516" s="215">
        <f>IF(N516="základní",J516,0)</f>
        <v>0</v>
      </c>
      <c r="BF516" s="215">
        <f>IF(N516="snížená",J516,0)</f>
        <v>0</v>
      </c>
      <c r="BG516" s="215">
        <f>IF(N516="zákl. přenesená",J516,0)</f>
        <v>0</v>
      </c>
      <c r="BH516" s="215">
        <f>IF(N516="sníž. přenesená",J516,0)</f>
        <v>0</v>
      </c>
      <c r="BI516" s="215">
        <f>IF(N516="nulová",J516,0)</f>
        <v>0</v>
      </c>
      <c r="BJ516" s="20" t="s">
        <v>145</v>
      </c>
      <c r="BK516" s="215">
        <f>ROUND(I516*H516,2)</f>
        <v>0</v>
      </c>
      <c r="BL516" s="20" t="s">
        <v>229</v>
      </c>
      <c r="BM516" s="214" t="s">
        <v>1137</v>
      </c>
    </row>
    <row r="517" s="2" customFormat="1" ht="16.5" customHeight="1">
      <c r="A517" s="41"/>
      <c r="B517" s="42"/>
      <c r="C517" s="203" t="s">
        <v>1138</v>
      </c>
      <c r="D517" s="203" t="s">
        <v>139</v>
      </c>
      <c r="E517" s="204" t="s">
        <v>1139</v>
      </c>
      <c r="F517" s="205" t="s">
        <v>1140</v>
      </c>
      <c r="G517" s="206" t="s">
        <v>162</v>
      </c>
      <c r="H517" s="207">
        <v>8.4399999999999995</v>
      </c>
      <c r="I517" s="208"/>
      <c r="J517" s="209">
        <f>ROUND(I517*H517,2)</f>
        <v>0</v>
      </c>
      <c r="K517" s="205" t="s">
        <v>143</v>
      </c>
      <c r="L517" s="47"/>
      <c r="M517" s="210" t="s">
        <v>19</v>
      </c>
      <c r="N517" s="211" t="s">
        <v>43</v>
      </c>
      <c r="O517" s="87"/>
      <c r="P517" s="212">
        <f>O517*H517</f>
        <v>0</v>
      </c>
      <c r="Q517" s="212">
        <v>0</v>
      </c>
      <c r="R517" s="212">
        <f>Q517*H517</f>
        <v>0</v>
      </c>
      <c r="S517" s="212">
        <v>0.00029999999999999997</v>
      </c>
      <c r="T517" s="213">
        <f>S517*H517</f>
        <v>0.0025319999999999995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4" t="s">
        <v>229</v>
      </c>
      <c r="AT517" s="214" t="s">
        <v>139</v>
      </c>
      <c r="AU517" s="214" t="s">
        <v>145</v>
      </c>
      <c r="AY517" s="20" t="s">
        <v>136</v>
      </c>
      <c r="BE517" s="215">
        <f>IF(N517="základní",J517,0)</f>
        <v>0</v>
      </c>
      <c r="BF517" s="215">
        <f>IF(N517="snížená",J517,0)</f>
        <v>0</v>
      </c>
      <c r="BG517" s="215">
        <f>IF(N517="zákl. přenesená",J517,0)</f>
        <v>0</v>
      </c>
      <c r="BH517" s="215">
        <f>IF(N517="sníž. přenesená",J517,0)</f>
        <v>0</v>
      </c>
      <c r="BI517" s="215">
        <f>IF(N517="nulová",J517,0)</f>
        <v>0</v>
      </c>
      <c r="BJ517" s="20" t="s">
        <v>145</v>
      </c>
      <c r="BK517" s="215">
        <f>ROUND(I517*H517,2)</f>
        <v>0</v>
      </c>
      <c r="BL517" s="20" t="s">
        <v>229</v>
      </c>
      <c r="BM517" s="214" t="s">
        <v>1141</v>
      </c>
    </row>
    <row r="518" s="2" customFormat="1">
      <c r="A518" s="41"/>
      <c r="B518" s="42"/>
      <c r="C518" s="43"/>
      <c r="D518" s="216" t="s">
        <v>147</v>
      </c>
      <c r="E518" s="43"/>
      <c r="F518" s="217" t="s">
        <v>1142</v>
      </c>
      <c r="G518" s="43"/>
      <c r="H518" s="43"/>
      <c r="I518" s="218"/>
      <c r="J518" s="43"/>
      <c r="K518" s="43"/>
      <c r="L518" s="47"/>
      <c r="M518" s="219"/>
      <c r="N518" s="220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147</v>
      </c>
      <c r="AU518" s="20" t="s">
        <v>145</v>
      </c>
    </row>
    <row r="519" s="2" customFormat="1" ht="16.5" customHeight="1">
      <c r="A519" s="41"/>
      <c r="B519" s="42"/>
      <c r="C519" s="203" t="s">
        <v>1143</v>
      </c>
      <c r="D519" s="203" t="s">
        <v>139</v>
      </c>
      <c r="E519" s="204" t="s">
        <v>1144</v>
      </c>
      <c r="F519" s="205" t="s">
        <v>1145</v>
      </c>
      <c r="G519" s="206" t="s">
        <v>162</v>
      </c>
      <c r="H519" s="207">
        <v>28.800000000000001</v>
      </c>
      <c r="I519" s="208"/>
      <c r="J519" s="209">
        <f>ROUND(I519*H519,2)</f>
        <v>0</v>
      </c>
      <c r="K519" s="205" t="s">
        <v>19</v>
      </c>
      <c r="L519" s="47"/>
      <c r="M519" s="210" t="s">
        <v>19</v>
      </c>
      <c r="N519" s="211" t="s">
        <v>43</v>
      </c>
      <c r="O519" s="87"/>
      <c r="P519" s="212">
        <f>O519*H519</f>
        <v>0</v>
      </c>
      <c r="Q519" s="212">
        <v>1.0000000000000001E-05</v>
      </c>
      <c r="R519" s="212">
        <f>Q519*H519</f>
        <v>0.00028800000000000001</v>
      </c>
      <c r="S519" s="212">
        <v>0</v>
      </c>
      <c r="T519" s="213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4" t="s">
        <v>229</v>
      </c>
      <c r="AT519" s="214" t="s">
        <v>139</v>
      </c>
      <c r="AU519" s="214" t="s">
        <v>145</v>
      </c>
      <c r="AY519" s="20" t="s">
        <v>136</v>
      </c>
      <c r="BE519" s="215">
        <f>IF(N519="základní",J519,0)</f>
        <v>0</v>
      </c>
      <c r="BF519" s="215">
        <f>IF(N519="snížená",J519,0)</f>
        <v>0</v>
      </c>
      <c r="BG519" s="215">
        <f>IF(N519="zákl. přenesená",J519,0)</f>
        <v>0</v>
      </c>
      <c r="BH519" s="215">
        <f>IF(N519="sníž. přenesená",J519,0)</f>
        <v>0</v>
      </c>
      <c r="BI519" s="215">
        <f>IF(N519="nulová",J519,0)</f>
        <v>0</v>
      </c>
      <c r="BJ519" s="20" t="s">
        <v>145</v>
      </c>
      <c r="BK519" s="215">
        <f>ROUND(I519*H519,2)</f>
        <v>0</v>
      </c>
      <c r="BL519" s="20" t="s">
        <v>229</v>
      </c>
      <c r="BM519" s="214" t="s">
        <v>1146</v>
      </c>
    </row>
    <row r="520" s="2" customFormat="1" ht="16.5" customHeight="1">
      <c r="A520" s="41"/>
      <c r="B520" s="42"/>
      <c r="C520" s="255" t="s">
        <v>1147</v>
      </c>
      <c r="D520" s="255" t="s">
        <v>385</v>
      </c>
      <c r="E520" s="256" t="s">
        <v>1148</v>
      </c>
      <c r="F520" s="257" t="s">
        <v>1149</v>
      </c>
      <c r="G520" s="258" t="s">
        <v>162</v>
      </c>
      <c r="H520" s="259">
        <v>31.68</v>
      </c>
      <c r="I520" s="260"/>
      <c r="J520" s="261">
        <f>ROUND(I520*H520,2)</f>
        <v>0</v>
      </c>
      <c r="K520" s="257" t="s">
        <v>19</v>
      </c>
      <c r="L520" s="262"/>
      <c r="M520" s="263" t="s">
        <v>19</v>
      </c>
      <c r="N520" s="264" t="s">
        <v>43</v>
      </c>
      <c r="O520" s="87"/>
      <c r="P520" s="212">
        <f>O520*H520</f>
        <v>0</v>
      </c>
      <c r="Q520" s="212">
        <v>0.00029999999999999997</v>
      </c>
      <c r="R520" s="212">
        <f>Q520*H520</f>
        <v>0.0095039999999999986</v>
      </c>
      <c r="S520" s="212">
        <v>0</v>
      </c>
      <c r="T520" s="213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4" t="s">
        <v>313</v>
      </c>
      <c r="AT520" s="214" t="s">
        <v>385</v>
      </c>
      <c r="AU520" s="214" t="s">
        <v>145</v>
      </c>
      <c r="AY520" s="20" t="s">
        <v>136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20" t="s">
        <v>145</v>
      </c>
      <c r="BK520" s="215">
        <f>ROUND(I520*H520,2)</f>
        <v>0</v>
      </c>
      <c r="BL520" s="20" t="s">
        <v>229</v>
      </c>
      <c r="BM520" s="214" t="s">
        <v>1150</v>
      </c>
    </row>
    <row r="521" s="13" customFormat="1">
      <c r="A521" s="13"/>
      <c r="B521" s="221"/>
      <c r="C521" s="222"/>
      <c r="D521" s="223" t="s">
        <v>149</v>
      </c>
      <c r="E521" s="224" t="s">
        <v>19</v>
      </c>
      <c r="F521" s="225" t="s">
        <v>1151</v>
      </c>
      <c r="G521" s="222"/>
      <c r="H521" s="226">
        <v>31.68</v>
      </c>
      <c r="I521" s="227"/>
      <c r="J521" s="222"/>
      <c r="K521" s="222"/>
      <c r="L521" s="228"/>
      <c r="M521" s="229"/>
      <c r="N521" s="230"/>
      <c r="O521" s="230"/>
      <c r="P521" s="230"/>
      <c r="Q521" s="230"/>
      <c r="R521" s="230"/>
      <c r="S521" s="230"/>
      <c r="T521" s="23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2" t="s">
        <v>149</v>
      </c>
      <c r="AU521" s="232" t="s">
        <v>145</v>
      </c>
      <c r="AV521" s="13" t="s">
        <v>145</v>
      </c>
      <c r="AW521" s="13" t="s">
        <v>32</v>
      </c>
      <c r="AX521" s="13" t="s">
        <v>79</v>
      </c>
      <c r="AY521" s="232" t="s">
        <v>136</v>
      </c>
    </row>
    <row r="522" s="2" customFormat="1" ht="24.15" customHeight="1">
      <c r="A522" s="41"/>
      <c r="B522" s="42"/>
      <c r="C522" s="203" t="s">
        <v>1152</v>
      </c>
      <c r="D522" s="203" t="s">
        <v>139</v>
      </c>
      <c r="E522" s="204" t="s">
        <v>1153</v>
      </c>
      <c r="F522" s="205" t="s">
        <v>1154</v>
      </c>
      <c r="G522" s="206" t="s">
        <v>393</v>
      </c>
      <c r="H522" s="265"/>
      <c r="I522" s="208"/>
      <c r="J522" s="209">
        <f>ROUND(I522*H522,2)</f>
        <v>0</v>
      </c>
      <c r="K522" s="205" t="s">
        <v>143</v>
      </c>
      <c r="L522" s="47"/>
      <c r="M522" s="210" t="s">
        <v>19</v>
      </c>
      <c r="N522" s="211" t="s">
        <v>43</v>
      </c>
      <c r="O522" s="87"/>
      <c r="P522" s="212">
        <f>O522*H522</f>
        <v>0</v>
      </c>
      <c r="Q522" s="212">
        <v>0</v>
      </c>
      <c r="R522" s="212">
        <f>Q522*H522</f>
        <v>0</v>
      </c>
      <c r="S522" s="212">
        <v>0</v>
      </c>
      <c r="T522" s="213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4" t="s">
        <v>229</v>
      </c>
      <c r="AT522" s="214" t="s">
        <v>139</v>
      </c>
      <c r="AU522" s="214" t="s">
        <v>145</v>
      </c>
      <c r="AY522" s="20" t="s">
        <v>136</v>
      </c>
      <c r="BE522" s="215">
        <f>IF(N522="základní",J522,0)</f>
        <v>0</v>
      </c>
      <c r="BF522" s="215">
        <f>IF(N522="snížená",J522,0)</f>
        <v>0</v>
      </c>
      <c r="BG522" s="215">
        <f>IF(N522="zákl. přenesená",J522,0)</f>
        <v>0</v>
      </c>
      <c r="BH522" s="215">
        <f>IF(N522="sníž. přenesená",J522,0)</f>
        <v>0</v>
      </c>
      <c r="BI522" s="215">
        <f>IF(N522="nulová",J522,0)</f>
        <v>0</v>
      </c>
      <c r="BJ522" s="20" t="s">
        <v>145</v>
      </c>
      <c r="BK522" s="215">
        <f>ROUND(I522*H522,2)</f>
        <v>0</v>
      </c>
      <c r="BL522" s="20" t="s">
        <v>229</v>
      </c>
      <c r="BM522" s="214" t="s">
        <v>1155</v>
      </c>
    </row>
    <row r="523" s="2" customFormat="1">
      <c r="A523" s="41"/>
      <c r="B523" s="42"/>
      <c r="C523" s="43"/>
      <c r="D523" s="216" t="s">
        <v>147</v>
      </c>
      <c r="E523" s="43"/>
      <c r="F523" s="217" t="s">
        <v>1156</v>
      </c>
      <c r="G523" s="43"/>
      <c r="H523" s="43"/>
      <c r="I523" s="218"/>
      <c r="J523" s="43"/>
      <c r="K523" s="43"/>
      <c r="L523" s="47"/>
      <c r="M523" s="219"/>
      <c r="N523" s="220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147</v>
      </c>
      <c r="AU523" s="20" t="s">
        <v>145</v>
      </c>
    </row>
    <row r="524" s="12" customFormat="1" ht="22.8" customHeight="1">
      <c r="A524" s="12"/>
      <c r="B524" s="187"/>
      <c r="C524" s="188"/>
      <c r="D524" s="189" t="s">
        <v>70</v>
      </c>
      <c r="E524" s="201" t="s">
        <v>1157</v>
      </c>
      <c r="F524" s="201" t="s">
        <v>1158</v>
      </c>
      <c r="G524" s="188"/>
      <c r="H524" s="188"/>
      <c r="I524" s="191"/>
      <c r="J524" s="202">
        <f>BK524</f>
        <v>0</v>
      </c>
      <c r="K524" s="188"/>
      <c r="L524" s="193"/>
      <c r="M524" s="194"/>
      <c r="N524" s="195"/>
      <c r="O524" s="195"/>
      <c r="P524" s="196">
        <f>SUM(P525:P550)</f>
        <v>0</v>
      </c>
      <c r="Q524" s="195"/>
      <c r="R524" s="196">
        <f>SUM(R525:R550)</f>
        <v>0.39906999999999998</v>
      </c>
      <c r="S524" s="195"/>
      <c r="T524" s="197">
        <f>SUM(T525:T550)</f>
        <v>1.59033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198" t="s">
        <v>145</v>
      </c>
      <c r="AT524" s="199" t="s">
        <v>70</v>
      </c>
      <c r="AU524" s="199" t="s">
        <v>79</v>
      </c>
      <c r="AY524" s="198" t="s">
        <v>136</v>
      </c>
      <c r="BK524" s="200">
        <f>SUM(BK525:BK550)</f>
        <v>0</v>
      </c>
    </row>
    <row r="525" s="2" customFormat="1" ht="16.5" customHeight="1">
      <c r="A525" s="41"/>
      <c r="B525" s="42"/>
      <c r="C525" s="203" t="s">
        <v>1159</v>
      </c>
      <c r="D525" s="203" t="s">
        <v>139</v>
      </c>
      <c r="E525" s="204" t="s">
        <v>1160</v>
      </c>
      <c r="F525" s="205" t="s">
        <v>1161</v>
      </c>
      <c r="G525" s="206" t="s">
        <v>142</v>
      </c>
      <c r="H525" s="207">
        <v>19.5</v>
      </c>
      <c r="I525" s="208"/>
      <c r="J525" s="209">
        <f>ROUND(I525*H525,2)</f>
        <v>0</v>
      </c>
      <c r="K525" s="205" t="s">
        <v>19</v>
      </c>
      <c r="L525" s="47"/>
      <c r="M525" s="210" t="s">
        <v>19</v>
      </c>
      <c r="N525" s="211" t="s">
        <v>43</v>
      </c>
      <c r="O525" s="87"/>
      <c r="P525" s="212">
        <f>O525*H525</f>
        <v>0</v>
      </c>
      <c r="Q525" s="212">
        <v>0.00029999999999999997</v>
      </c>
      <c r="R525" s="212">
        <f>Q525*H525</f>
        <v>0.0058499999999999993</v>
      </c>
      <c r="S525" s="212">
        <v>0</v>
      </c>
      <c r="T525" s="213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14" t="s">
        <v>229</v>
      </c>
      <c r="AT525" s="214" t="s">
        <v>139</v>
      </c>
      <c r="AU525" s="214" t="s">
        <v>145</v>
      </c>
      <c r="AY525" s="20" t="s">
        <v>136</v>
      </c>
      <c r="BE525" s="215">
        <f>IF(N525="základní",J525,0)</f>
        <v>0</v>
      </c>
      <c r="BF525" s="215">
        <f>IF(N525="snížená",J525,0)</f>
        <v>0</v>
      </c>
      <c r="BG525" s="215">
        <f>IF(N525="zákl. přenesená",J525,0)</f>
        <v>0</v>
      </c>
      <c r="BH525" s="215">
        <f>IF(N525="sníž. přenesená",J525,0)</f>
        <v>0</v>
      </c>
      <c r="BI525" s="215">
        <f>IF(N525="nulová",J525,0)</f>
        <v>0</v>
      </c>
      <c r="BJ525" s="20" t="s">
        <v>145</v>
      </c>
      <c r="BK525" s="215">
        <f>ROUND(I525*H525,2)</f>
        <v>0</v>
      </c>
      <c r="BL525" s="20" t="s">
        <v>229</v>
      </c>
      <c r="BM525" s="214" t="s">
        <v>1162</v>
      </c>
    </row>
    <row r="526" s="13" customFormat="1">
      <c r="A526" s="13"/>
      <c r="B526" s="221"/>
      <c r="C526" s="222"/>
      <c r="D526" s="223" t="s">
        <v>149</v>
      </c>
      <c r="E526" s="224" t="s">
        <v>19</v>
      </c>
      <c r="F526" s="225" t="s">
        <v>217</v>
      </c>
      <c r="G526" s="222"/>
      <c r="H526" s="226">
        <v>15</v>
      </c>
      <c r="I526" s="227"/>
      <c r="J526" s="222"/>
      <c r="K526" s="222"/>
      <c r="L526" s="228"/>
      <c r="M526" s="229"/>
      <c r="N526" s="230"/>
      <c r="O526" s="230"/>
      <c r="P526" s="230"/>
      <c r="Q526" s="230"/>
      <c r="R526" s="230"/>
      <c r="S526" s="230"/>
      <c r="T526" s="23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2" t="s">
        <v>149</v>
      </c>
      <c r="AU526" s="232" t="s">
        <v>145</v>
      </c>
      <c r="AV526" s="13" t="s">
        <v>145</v>
      </c>
      <c r="AW526" s="13" t="s">
        <v>32</v>
      </c>
      <c r="AX526" s="13" t="s">
        <v>71</v>
      </c>
      <c r="AY526" s="232" t="s">
        <v>136</v>
      </c>
    </row>
    <row r="527" s="14" customFormat="1">
      <c r="A527" s="14"/>
      <c r="B527" s="233"/>
      <c r="C527" s="234"/>
      <c r="D527" s="223" t="s">
        <v>149</v>
      </c>
      <c r="E527" s="235" t="s">
        <v>19</v>
      </c>
      <c r="F527" s="236" t="s">
        <v>151</v>
      </c>
      <c r="G527" s="234"/>
      <c r="H527" s="237">
        <v>15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3" t="s">
        <v>149</v>
      </c>
      <c r="AU527" s="243" t="s">
        <v>145</v>
      </c>
      <c r="AV527" s="14" t="s">
        <v>137</v>
      </c>
      <c r="AW527" s="14" t="s">
        <v>32</v>
      </c>
      <c r="AX527" s="14" t="s">
        <v>71</v>
      </c>
      <c r="AY527" s="243" t="s">
        <v>136</v>
      </c>
    </row>
    <row r="528" s="13" customFormat="1">
      <c r="A528" s="13"/>
      <c r="B528" s="221"/>
      <c r="C528" s="222"/>
      <c r="D528" s="223" t="s">
        <v>149</v>
      </c>
      <c r="E528" s="224" t="s">
        <v>19</v>
      </c>
      <c r="F528" s="225" t="s">
        <v>218</v>
      </c>
      <c r="G528" s="222"/>
      <c r="H528" s="226">
        <v>4.5</v>
      </c>
      <c r="I528" s="227"/>
      <c r="J528" s="222"/>
      <c r="K528" s="222"/>
      <c r="L528" s="228"/>
      <c r="M528" s="229"/>
      <c r="N528" s="230"/>
      <c r="O528" s="230"/>
      <c r="P528" s="230"/>
      <c r="Q528" s="230"/>
      <c r="R528" s="230"/>
      <c r="S528" s="230"/>
      <c r="T528" s="23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2" t="s">
        <v>149</v>
      </c>
      <c r="AU528" s="232" t="s">
        <v>145</v>
      </c>
      <c r="AV528" s="13" t="s">
        <v>145</v>
      </c>
      <c r="AW528" s="13" t="s">
        <v>32</v>
      </c>
      <c r="AX528" s="13" t="s">
        <v>71</v>
      </c>
      <c r="AY528" s="232" t="s">
        <v>136</v>
      </c>
    </row>
    <row r="529" s="14" customFormat="1">
      <c r="A529" s="14"/>
      <c r="B529" s="233"/>
      <c r="C529" s="234"/>
      <c r="D529" s="223" t="s">
        <v>149</v>
      </c>
      <c r="E529" s="235" t="s">
        <v>19</v>
      </c>
      <c r="F529" s="236" t="s">
        <v>151</v>
      </c>
      <c r="G529" s="234"/>
      <c r="H529" s="237">
        <v>4.5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3" t="s">
        <v>149</v>
      </c>
      <c r="AU529" s="243" t="s">
        <v>145</v>
      </c>
      <c r="AV529" s="14" t="s">
        <v>137</v>
      </c>
      <c r="AW529" s="14" t="s">
        <v>32</v>
      </c>
      <c r="AX529" s="14" t="s">
        <v>71</v>
      </c>
      <c r="AY529" s="243" t="s">
        <v>136</v>
      </c>
    </row>
    <row r="530" s="15" customFormat="1">
      <c r="A530" s="15"/>
      <c r="B530" s="244"/>
      <c r="C530" s="245"/>
      <c r="D530" s="223" t="s">
        <v>149</v>
      </c>
      <c r="E530" s="246" t="s">
        <v>19</v>
      </c>
      <c r="F530" s="247" t="s">
        <v>154</v>
      </c>
      <c r="G530" s="245"/>
      <c r="H530" s="248">
        <v>19.5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4" t="s">
        <v>149</v>
      </c>
      <c r="AU530" s="254" t="s">
        <v>145</v>
      </c>
      <c r="AV530" s="15" t="s">
        <v>144</v>
      </c>
      <c r="AW530" s="15" t="s">
        <v>32</v>
      </c>
      <c r="AX530" s="15" t="s">
        <v>79</v>
      </c>
      <c r="AY530" s="254" t="s">
        <v>136</v>
      </c>
    </row>
    <row r="531" s="2" customFormat="1" ht="16.5" customHeight="1">
      <c r="A531" s="41"/>
      <c r="B531" s="42"/>
      <c r="C531" s="203" t="s">
        <v>1163</v>
      </c>
      <c r="D531" s="203" t="s">
        <v>139</v>
      </c>
      <c r="E531" s="204" t="s">
        <v>1164</v>
      </c>
      <c r="F531" s="205" t="s">
        <v>1165</v>
      </c>
      <c r="G531" s="206" t="s">
        <v>142</v>
      </c>
      <c r="H531" s="207">
        <v>19.5</v>
      </c>
      <c r="I531" s="208"/>
      <c r="J531" s="209">
        <f>ROUND(I531*H531,2)</f>
        <v>0</v>
      </c>
      <c r="K531" s="205" t="s">
        <v>143</v>
      </c>
      <c r="L531" s="47"/>
      <c r="M531" s="210" t="s">
        <v>19</v>
      </c>
      <c r="N531" s="211" t="s">
        <v>43</v>
      </c>
      <c r="O531" s="87"/>
      <c r="P531" s="212">
        <f>O531*H531</f>
        <v>0</v>
      </c>
      <c r="Q531" s="212">
        <v>0</v>
      </c>
      <c r="R531" s="212">
        <f>Q531*H531</f>
        <v>0</v>
      </c>
      <c r="S531" s="212">
        <v>0.081500000000000003</v>
      </c>
      <c r="T531" s="213">
        <f>S531*H531</f>
        <v>1.5892500000000001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4" t="s">
        <v>229</v>
      </c>
      <c r="AT531" s="214" t="s">
        <v>139</v>
      </c>
      <c r="AU531" s="214" t="s">
        <v>145</v>
      </c>
      <c r="AY531" s="20" t="s">
        <v>136</v>
      </c>
      <c r="BE531" s="215">
        <f>IF(N531="základní",J531,0)</f>
        <v>0</v>
      </c>
      <c r="BF531" s="215">
        <f>IF(N531="snížená",J531,0)</f>
        <v>0</v>
      </c>
      <c r="BG531" s="215">
        <f>IF(N531="zákl. přenesená",J531,0)</f>
        <v>0</v>
      </c>
      <c r="BH531" s="215">
        <f>IF(N531="sníž. přenesená",J531,0)</f>
        <v>0</v>
      </c>
      <c r="BI531" s="215">
        <f>IF(N531="nulová",J531,0)</f>
        <v>0</v>
      </c>
      <c r="BJ531" s="20" t="s">
        <v>145</v>
      </c>
      <c r="BK531" s="215">
        <f>ROUND(I531*H531,2)</f>
        <v>0</v>
      </c>
      <c r="BL531" s="20" t="s">
        <v>229</v>
      </c>
      <c r="BM531" s="214" t="s">
        <v>1166</v>
      </c>
    </row>
    <row r="532" s="2" customFormat="1">
      <c r="A532" s="41"/>
      <c r="B532" s="42"/>
      <c r="C532" s="43"/>
      <c r="D532" s="216" t="s">
        <v>147</v>
      </c>
      <c r="E532" s="43"/>
      <c r="F532" s="217" t="s">
        <v>1167</v>
      </c>
      <c r="G532" s="43"/>
      <c r="H532" s="43"/>
      <c r="I532" s="218"/>
      <c r="J532" s="43"/>
      <c r="K532" s="43"/>
      <c r="L532" s="47"/>
      <c r="M532" s="219"/>
      <c r="N532" s="220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147</v>
      </c>
      <c r="AU532" s="20" t="s">
        <v>145</v>
      </c>
    </row>
    <row r="533" s="2" customFormat="1" ht="21.75" customHeight="1">
      <c r="A533" s="41"/>
      <c r="B533" s="42"/>
      <c r="C533" s="203" t="s">
        <v>1168</v>
      </c>
      <c r="D533" s="203" t="s">
        <v>139</v>
      </c>
      <c r="E533" s="204" t="s">
        <v>1169</v>
      </c>
      <c r="F533" s="205" t="s">
        <v>1170</v>
      </c>
      <c r="G533" s="206" t="s">
        <v>142</v>
      </c>
      <c r="H533" s="207">
        <v>19.5</v>
      </c>
      <c r="I533" s="208"/>
      <c r="J533" s="209">
        <f>ROUND(I533*H533,2)</f>
        <v>0</v>
      </c>
      <c r="K533" s="205" t="s">
        <v>19</v>
      </c>
      <c r="L533" s="47"/>
      <c r="M533" s="210" t="s">
        <v>19</v>
      </c>
      <c r="N533" s="211" t="s">
        <v>43</v>
      </c>
      <c r="O533" s="87"/>
      <c r="P533" s="212">
        <f>O533*H533</f>
        <v>0</v>
      </c>
      <c r="Q533" s="212">
        <v>0.0053</v>
      </c>
      <c r="R533" s="212">
        <f>Q533*H533</f>
        <v>0.10335</v>
      </c>
      <c r="S533" s="212">
        <v>0</v>
      </c>
      <c r="T533" s="213">
        <f>S533*H533</f>
        <v>0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214" t="s">
        <v>229</v>
      </c>
      <c r="AT533" s="214" t="s">
        <v>139</v>
      </c>
      <c r="AU533" s="214" t="s">
        <v>145</v>
      </c>
      <c r="AY533" s="20" t="s">
        <v>136</v>
      </c>
      <c r="BE533" s="215">
        <f>IF(N533="základní",J533,0)</f>
        <v>0</v>
      </c>
      <c r="BF533" s="215">
        <f>IF(N533="snížená",J533,0)</f>
        <v>0</v>
      </c>
      <c r="BG533" s="215">
        <f>IF(N533="zákl. přenesená",J533,0)</f>
        <v>0</v>
      </c>
      <c r="BH533" s="215">
        <f>IF(N533="sníž. přenesená",J533,0)</f>
        <v>0</v>
      </c>
      <c r="BI533" s="215">
        <f>IF(N533="nulová",J533,0)</f>
        <v>0</v>
      </c>
      <c r="BJ533" s="20" t="s">
        <v>145</v>
      </c>
      <c r="BK533" s="215">
        <f>ROUND(I533*H533,2)</f>
        <v>0</v>
      </c>
      <c r="BL533" s="20" t="s">
        <v>229</v>
      </c>
      <c r="BM533" s="214" t="s">
        <v>1171</v>
      </c>
    </row>
    <row r="534" s="2" customFormat="1" ht="16.5" customHeight="1">
      <c r="A534" s="41"/>
      <c r="B534" s="42"/>
      <c r="C534" s="255" t="s">
        <v>1172</v>
      </c>
      <c r="D534" s="255" t="s">
        <v>385</v>
      </c>
      <c r="E534" s="256" t="s">
        <v>1173</v>
      </c>
      <c r="F534" s="257" t="s">
        <v>1174</v>
      </c>
      <c r="G534" s="258" t="s">
        <v>142</v>
      </c>
      <c r="H534" s="259">
        <v>21.449999999999999</v>
      </c>
      <c r="I534" s="260"/>
      <c r="J534" s="261">
        <f>ROUND(I534*H534,2)</f>
        <v>0</v>
      </c>
      <c r="K534" s="257" t="s">
        <v>19</v>
      </c>
      <c r="L534" s="262"/>
      <c r="M534" s="263" t="s">
        <v>19</v>
      </c>
      <c r="N534" s="264" t="s">
        <v>43</v>
      </c>
      <c r="O534" s="87"/>
      <c r="P534" s="212">
        <f>O534*H534</f>
        <v>0</v>
      </c>
      <c r="Q534" s="212">
        <v>0.0129</v>
      </c>
      <c r="R534" s="212">
        <f>Q534*H534</f>
        <v>0.27670499999999998</v>
      </c>
      <c r="S534" s="212">
        <v>0</v>
      </c>
      <c r="T534" s="213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4" t="s">
        <v>313</v>
      </c>
      <c r="AT534" s="214" t="s">
        <v>385</v>
      </c>
      <c r="AU534" s="214" t="s">
        <v>145</v>
      </c>
      <c r="AY534" s="20" t="s">
        <v>136</v>
      </c>
      <c r="BE534" s="215">
        <f>IF(N534="základní",J534,0)</f>
        <v>0</v>
      </c>
      <c r="BF534" s="215">
        <f>IF(N534="snížená",J534,0)</f>
        <v>0</v>
      </c>
      <c r="BG534" s="215">
        <f>IF(N534="zákl. přenesená",J534,0)</f>
        <v>0</v>
      </c>
      <c r="BH534" s="215">
        <f>IF(N534="sníž. přenesená",J534,0)</f>
        <v>0</v>
      </c>
      <c r="BI534" s="215">
        <f>IF(N534="nulová",J534,0)</f>
        <v>0</v>
      </c>
      <c r="BJ534" s="20" t="s">
        <v>145</v>
      </c>
      <c r="BK534" s="215">
        <f>ROUND(I534*H534,2)</f>
        <v>0</v>
      </c>
      <c r="BL534" s="20" t="s">
        <v>229</v>
      </c>
      <c r="BM534" s="214" t="s">
        <v>1175</v>
      </c>
    </row>
    <row r="535" s="13" customFormat="1">
      <c r="A535" s="13"/>
      <c r="B535" s="221"/>
      <c r="C535" s="222"/>
      <c r="D535" s="223" t="s">
        <v>149</v>
      </c>
      <c r="E535" s="224" t="s">
        <v>19</v>
      </c>
      <c r="F535" s="225" t="s">
        <v>1176</v>
      </c>
      <c r="G535" s="222"/>
      <c r="H535" s="226">
        <v>21.449999999999999</v>
      </c>
      <c r="I535" s="227"/>
      <c r="J535" s="222"/>
      <c r="K535" s="222"/>
      <c r="L535" s="228"/>
      <c r="M535" s="229"/>
      <c r="N535" s="230"/>
      <c r="O535" s="230"/>
      <c r="P535" s="230"/>
      <c r="Q535" s="230"/>
      <c r="R535" s="230"/>
      <c r="S535" s="230"/>
      <c r="T535" s="23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2" t="s">
        <v>149</v>
      </c>
      <c r="AU535" s="232" t="s">
        <v>145</v>
      </c>
      <c r="AV535" s="13" t="s">
        <v>145</v>
      </c>
      <c r="AW535" s="13" t="s">
        <v>32</v>
      </c>
      <c r="AX535" s="13" t="s">
        <v>79</v>
      </c>
      <c r="AY535" s="232" t="s">
        <v>136</v>
      </c>
    </row>
    <row r="536" s="2" customFormat="1" ht="21.75" customHeight="1">
      <c r="A536" s="41"/>
      <c r="B536" s="42"/>
      <c r="C536" s="203" t="s">
        <v>1177</v>
      </c>
      <c r="D536" s="203" t="s">
        <v>139</v>
      </c>
      <c r="E536" s="204" t="s">
        <v>1178</v>
      </c>
      <c r="F536" s="205" t="s">
        <v>1179</v>
      </c>
      <c r="G536" s="206" t="s">
        <v>142</v>
      </c>
      <c r="H536" s="207">
        <v>19.5</v>
      </c>
      <c r="I536" s="208"/>
      <c r="J536" s="209">
        <f>ROUND(I536*H536,2)</f>
        <v>0</v>
      </c>
      <c r="K536" s="205" t="s">
        <v>19</v>
      </c>
      <c r="L536" s="47"/>
      <c r="M536" s="210" t="s">
        <v>19</v>
      </c>
      <c r="N536" s="211" t="s">
        <v>43</v>
      </c>
      <c r="O536" s="87"/>
      <c r="P536" s="212">
        <f>O536*H536</f>
        <v>0</v>
      </c>
      <c r="Q536" s="212">
        <v>0</v>
      </c>
      <c r="R536" s="212">
        <f>Q536*H536</f>
        <v>0</v>
      </c>
      <c r="S536" s="212">
        <v>0</v>
      </c>
      <c r="T536" s="213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4" t="s">
        <v>229</v>
      </c>
      <c r="AT536" s="214" t="s">
        <v>139</v>
      </c>
      <c r="AU536" s="214" t="s">
        <v>145</v>
      </c>
      <c r="AY536" s="20" t="s">
        <v>136</v>
      </c>
      <c r="BE536" s="215">
        <f>IF(N536="základní",J536,0)</f>
        <v>0</v>
      </c>
      <c r="BF536" s="215">
        <f>IF(N536="snížená",J536,0)</f>
        <v>0</v>
      </c>
      <c r="BG536" s="215">
        <f>IF(N536="zákl. přenesená",J536,0)</f>
        <v>0</v>
      </c>
      <c r="BH536" s="215">
        <f>IF(N536="sníž. přenesená",J536,0)</f>
        <v>0</v>
      </c>
      <c r="BI536" s="215">
        <f>IF(N536="nulová",J536,0)</f>
        <v>0</v>
      </c>
      <c r="BJ536" s="20" t="s">
        <v>145</v>
      </c>
      <c r="BK536" s="215">
        <f>ROUND(I536*H536,2)</f>
        <v>0</v>
      </c>
      <c r="BL536" s="20" t="s">
        <v>229</v>
      </c>
      <c r="BM536" s="214" t="s">
        <v>1180</v>
      </c>
    </row>
    <row r="537" s="2" customFormat="1" ht="21.75" customHeight="1">
      <c r="A537" s="41"/>
      <c r="B537" s="42"/>
      <c r="C537" s="203" t="s">
        <v>1181</v>
      </c>
      <c r="D537" s="203" t="s">
        <v>139</v>
      </c>
      <c r="E537" s="204" t="s">
        <v>1182</v>
      </c>
      <c r="F537" s="205" t="s">
        <v>1183</v>
      </c>
      <c r="G537" s="206" t="s">
        <v>142</v>
      </c>
      <c r="H537" s="207">
        <v>19.5</v>
      </c>
      <c r="I537" s="208"/>
      <c r="J537" s="209">
        <f>ROUND(I537*H537,2)</f>
        <v>0</v>
      </c>
      <c r="K537" s="205" t="s">
        <v>19</v>
      </c>
      <c r="L537" s="47"/>
      <c r="M537" s="210" t="s">
        <v>19</v>
      </c>
      <c r="N537" s="211" t="s">
        <v>43</v>
      </c>
      <c r="O537" s="87"/>
      <c r="P537" s="212">
        <f>O537*H537</f>
        <v>0</v>
      </c>
      <c r="Q537" s="212">
        <v>0</v>
      </c>
      <c r="R537" s="212">
        <f>Q537*H537</f>
        <v>0</v>
      </c>
      <c r="S537" s="212">
        <v>0</v>
      </c>
      <c r="T537" s="213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4" t="s">
        <v>229</v>
      </c>
      <c r="AT537" s="214" t="s">
        <v>139</v>
      </c>
      <c r="AU537" s="214" t="s">
        <v>145</v>
      </c>
      <c r="AY537" s="20" t="s">
        <v>136</v>
      </c>
      <c r="BE537" s="215">
        <f>IF(N537="základní",J537,0)</f>
        <v>0</v>
      </c>
      <c r="BF537" s="215">
        <f>IF(N537="snížená",J537,0)</f>
        <v>0</v>
      </c>
      <c r="BG537" s="215">
        <f>IF(N537="zákl. přenesená",J537,0)</f>
        <v>0</v>
      </c>
      <c r="BH537" s="215">
        <f>IF(N537="sníž. přenesená",J537,0)</f>
        <v>0</v>
      </c>
      <c r="BI537" s="215">
        <f>IF(N537="nulová",J537,0)</f>
        <v>0</v>
      </c>
      <c r="BJ537" s="20" t="s">
        <v>145</v>
      </c>
      <c r="BK537" s="215">
        <f>ROUND(I537*H537,2)</f>
        <v>0</v>
      </c>
      <c r="BL537" s="20" t="s">
        <v>229</v>
      </c>
      <c r="BM537" s="214" t="s">
        <v>1184</v>
      </c>
    </row>
    <row r="538" s="2" customFormat="1" ht="16.5" customHeight="1">
      <c r="A538" s="41"/>
      <c r="B538" s="42"/>
      <c r="C538" s="203" t="s">
        <v>1185</v>
      </c>
      <c r="D538" s="203" t="s">
        <v>139</v>
      </c>
      <c r="E538" s="204" t="s">
        <v>1186</v>
      </c>
      <c r="F538" s="205" t="s">
        <v>1187</v>
      </c>
      <c r="G538" s="206" t="s">
        <v>411</v>
      </c>
      <c r="H538" s="207">
        <v>3</v>
      </c>
      <c r="I538" s="208"/>
      <c r="J538" s="209">
        <f>ROUND(I538*H538,2)</f>
        <v>0</v>
      </c>
      <c r="K538" s="205" t="s">
        <v>143</v>
      </c>
      <c r="L538" s="47"/>
      <c r="M538" s="210" t="s">
        <v>19</v>
      </c>
      <c r="N538" s="211" t="s">
        <v>43</v>
      </c>
      <c r="O538" s="87"/>
      <c r="P538" s="212">
        <f>O538*H538</f>
        <v>0</v>
      </c>
      <c r="Q538" s="212">
        <v>0</v>
      </c>
      <c r="R538" s="212">
        <f>Q538*H538</f>
        <v>0</v>
      </c>
      <c r="S538" s="212">
        <v>0.00036000000000000002</v>
      </c>
      <c r="T538" s="213">
        <f>S538*H538</f>
        <v>0.00108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4" t="s">
        <v>229</v>
      </c>
      <c r="AT538" s="214" t="s">
        <v>139</v>
      </c>
      <c r="AU538" s="214" t="s">
        <v>145</v>
      </c>
      <c r="AY538" s="20" t="s">
        <v>136</v>
      </c>
      <c r="BE538" s="215">
        <f>IF(N538="základní",J538,0)</f>
        <v>0</v>
      </c>
      <c r="BF538" s="215">
        <f>IF(N538="snížená",J538,0)</f>
        <v>0</v>
      </c>
      <c r="BG538" s="215">
        <f>IF(N538="zákl. přenesená",J538,0)</f>
        <v>0</v>
      </c>
      <c r="BH538" s="215">
        <f>IF(N538="sníž. přenesená",J538,0)</f>
        <v>0</v>
      </c>
      <c r="BI538" s="215">
        <f>IF(N538="nulová",J538,0)</f>
        <v>0</v>
      </c>
      <c r="BJ538" s="20" t="s">
        <v>145</v>
      </c>
      <c r="BK538" s="215">
        <f>ROUND(I538*H538,2)</f>
        <v>0</v>
      </c>
      <c r="BL538" s="20" t="s">
        <v>229</v>
      </c>
      <c r="BM538" s="214" t="s">
        <v>1188</v>
      </c>
    </row>
    <row r="539" s="2" customFormat="1">
      <c r="A539" s="41"/>
      <c r="B539" s="42"/>
      <c r="C539" s="43"/>
      <c r="D539" s="216" t="s">
        <v>147</v>
      </c>
      <c r="E539" s="43"/>
      <c r="F539" s="217" t="s">
        <v>1189</v>
      </c>
      <c r="G539" s="43"/>
      <c r="H539" s="43"/>
      <c r="I539" s="218"/>
      <c r="J539" s="43"/>
      <c r="K539" s="43"/>
      <c r="L539" s="47"/>
      <c r="M539" s="219"/>
      <c r="N539" s="220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147</v>
      </c>
      <c r="AU539" s="20" t="s">
        <v>145</v>
      </c>
    </row>
    <row r="540" s="2" customFormat="1" ht="16.5" customHeight="1">
      <c r="A540" s="41"/>
      <c r="B540" s="42"/>
      <c r="C540" s="203" t="s">
        <v>1190</v>
      </c>
      <c r="D540" s="203" t="s">
        <v>139</v>
      </c>
      <c r="E540" s="204" t="s">
        <v>1191</v>
      </c>
      <c r="F540" s="205" t="s">
        <v>1192</v>
      </c>
      <c r="G540" s="206" t="s">
        <v>162</v>
      </c>
      <c r="H540" s="207">
        <v>14</v>
      </c>
      <c r="I540" s="208"/>
      <c r="J540" s="209">
        <f>ROUND(I540*H540,2)</f>
        <v>0</v>
      </c>
      <c r="K540" s="205" t="s">
        <v>19</v>
      </c>
      <c r="L540" s="47"/>
      <c r="M540" s="210" t="s">
        <v>19</v>
      </c>
      <c r="N540" s="211" t="s">
        <v>43</v>
      </c>
      <c r="O540" s="87"/>
      <c r="P540" s="212">
        <f>O540*H540</f>
        <v>0</v>
      </c>
      <c r="Q540" s="212">
        <v>0.00055000000000000003</v>
      </c>
      <c r="R540" s="212">
        <f>Q540*H540</f>
        <v>0.0077000000000000002</v>
      </c>
      <c r="S540" s="212">
        <v>0</v>
      </c>
      <c r="T540" s="213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4" t="s">
        <v>229</v>
      </c>
      <c r="AT540" s="214" t="s">
        <v>139</v>
      </c>
      <c r="AU540" s="214" t="s">
        <v>145</v>
      </c>
      <c r="AY540" s="20" t="s">
        <v>136</v>
      </c>
      <c r="BE540" s="215">
        <f>IF(N540="základní",J540,0)</f>
        <v>0</v>
      </c>
      <c r="BF540" s="215">
        <f>IF(N540="snížená",J540,0)</f>
        <v>0</v>
      </c>
      <c r="BG540" s="215">
        <f>IF(N540="zákl. přenesená",J540,0)</f>
        <v>0</v>
      </c>
      <c r="BH540" s="215">
        <f>IF(N540="sníž. přenesená",J540,0)</f>
        <v>0</v>
      </c>
      <c r="BI540" s="215">
        <f>IF(N540="nulová",J540,0)</f>
        <v>0</v>
      </c>
      <c r="BJ540" s="20" t="s">
        <v>145</v>
      </c>
      <c r="BK540" s="215">
        <f>ROUND(I540*H540,2)</f>
        <v>0</v>
      </c>
      <c r="BL540" s="20" t="s">
        <v>229</v>
      </c>
      <c r="BM540" s="214" t="s">
        <v>1193</v>
      </c>
    </row>
    <row r="541" s="2" customFormat="1" ht="16.5" customHeight="1">
      <c r="A541" s="41"/>
      <c r="B541" s="42"/>
      <c r="C541" s="203" t="s">
        <v>1194</v>
      </c>
      <c r="D541" s="203" t="s">
        <v>139</v>
      </c>
      <c r="E541" s="204" t="s">
        <v>1195</v>
      </c>
      <c r="F541" s="205" t="s">
        <v>1196</v>
      </c>
      <c r="G541" s="206" t="s">
        <v>162</v>
      </c>
      <c r="H541" s="207">
        <v>7.4299999999999997</v>
      </c>
      <c r="I541" s="208"/>
      <c r="J541" s="209">
        <f>ROUND(I541*H541,2)</f>
        <v>0</v>
      </c>
      <c r="K541" s="205" t="s">
        <v>19</v>
      </c>
      <c r="L541" s="47"/>
      <c r="M541" s="210" t="s">
        <v>19</v>
      </c>
      <c r="N541" s="211" t="s">
        <v>43</v>
      </c>
      <c r="O541" s="87"/>
      <c r="P541" s="212">
        <f>O541*H541</f>
        <v>0</v>
      </c>
      <c r="Q541" s="212">
        <v>0.00050000000000000001</v>
      </c>
      <c r="R541" s="212">
        <f>Q541*H541</f>
        <v>0.003715</v>
      </c>
      <c r="S541" s="212">
        <v>0</v>
      </c>
      <c r="T541" s="213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4" t="s">
        <v>229</v>
      </c>
      <c r="AT541" s="214" t="s">
        <v>139</v>
      </c>
      <c r="AU541" s="214" t="s">
        <v>145</v>
      </c>
      <c r="AY541" s="20" t="s">
        <v>136</v>
      </c>
      <c r="BE541" s="215">
        <f>IF(N541="základní",J541,0)</f>
        <v>0</v>
      </c>
      <c r="BF541" s="215">
        <f>IF(N541="snížená",J541,0)</f>
        <v>0</v>
      </c>
      <c r="BG541" s="215">
        <f>IF(N541="zákl. přenesená",J541,0)</f>
        <v>0</v>
      </c>
      <c r="BH541" s="215">
        <f>IF(N541="sníž. přenesená",J541,0)</f>
        <v>0</v>
      </c>
      <c r="BI541" s="215">
        <f>IF(N541="nulová",J541,0)</f>
        <v>0</v>
      </c>
      <c r="BJ541" s="20" t="s">
        <v>145</v>
      </c>
      <c r="BK541" s="215">
        <f>ROUND(I541*H541,2)</f>
        <v>0</v>
      </c>
      <c r="BL541" s="20" t="s">
        <v>229</v>
      </c>
      <c r="BM541" s="214" t="s">
        <v>1197</v>
      </c>
    </row>
    <row r="542" s="2" customFormat="1" ht="16.5" customHeight="1">
      <c r="A542" s="41"/>
      <c r="B542" s="42"/>
      <c r="C542" s="203" t="s">
        <v>1198</v>
      </c>
      <c r="D542" s="203" t="s">
        <v>139</v>
      </c>
      <c r="E542" s="204" t="s">
        <v>1199</v>
      </c>
      <c r="F542" s="205" t="s">
        <v>1200</v>
      </c>
      <c r="G542" s="206" t="s">
        <v>411</v>
      </c>
      <c r="H542" s="207">
        <v>2</v>
      </c>
      <c r="I542" s="208"/>
      <c r="J542" s="209">
        <f>ROUND(I542*H542,2)</f>
        <v>0</v>
      </c>
      <c r="K542" s="205" t="s">
        <v>143</v>
      </c>
      <c r="L542" s="47"/>
      <c r="M542" s="210" t="s">
        <v>19</v>
      </c>
      <c r="N542" s="211" t="s">
        <v>43</v>
      </c>
      <c r="O542" s="87"/>
      <c r="P542" s="212">
        <f>O542*H542</f>
        <v>0</v>
      </c>
      <c r="Q542" s="212">
        <v>0.00020000000000000001</v>
      </c>
      <c r="R542" s="212">
        <f>Q542*H542</f>
        <v>0.00040000000000000002</v>
      </c>
      <c r="S542" s="212">
        <v>0</v>
      </c>
      <c r="T542" s="213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4" t="s">
        <v>229</v>
      </c>
      <c r="AT542" s="214" t="s">
        <v>139</v>
      </c>
      <c r="AU542" s="214" t="s">
        <v>145</v>
      </c>
      <c r="AY542" s="20" t="s">
        <v>136</v>
      </c>
      <c r="BE542" s="215">
        <f>IF(N542="základní",J542,0)</f>
        <v>0</v>
      </c>
      <c r="BF542" s="215">
        <f>IF(N542="snížená",J542,0)</f>
        <v>0</v>
      </c>
      <c r="BG542" s="215">
        <f>IF(N542="zákl. přenesená",J542,0)</f>
        <v>0</v>
      </c>
      <c r="BH542" s="215">
        <f>IF(N542="sníž. přenesená",J542,0)</f>
        <v>0</v>
      </c>
      <c r="BI542" s="215">
        <f>IF(N542="nulová",J542,0)</f>
        <v>0</v>
      </c>
      <c r="BJ542" s="20" t="s">
        <v>145</v>
      </c>
      <c r="BK542" s="215">
        <f>ROUND(I542*H542,2)</f>
        <v>0</v>
      </c>
      <c r="BL542" s="20" t="s">
        <v>229</v>
      </c>
      <c r="BM542" s="214" t="s">
        <v>1201</v>
      </c>
    </row>
    <row r="543" s="2" customFormat="1">
      <c r="A543" s="41"/>
      <c r="B543" s="42"/>
      <c r="C543" s="43"/>
      <c r="D543" s="216" t="s">
        <v>147</v>
      </c>
      <c r="E543" s="43"/>
      <c r="F543" s="217" t="s">
        <v>1202</v>
      </c>
      <c r="G543" s="43"/>
      <c r="H543" s="43"/>
      <c r="I543" s="218"/>
      <c r="J543" s="43"/>
      <c r="K543" s="43"/>
      <c r="L543" s="47"/>
      <c r="M543" s="219"/>
      <c r="N543" s="220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147</v>
      </c>
      <c r="AU543" s="20" t="s">
        <v>145</v>
      </c>
    </row>
    <row r="544" s="2" customFormat="1" ht="16.5" customHeight="1">
      <c r="A544" s="41"/>
      <c r="B544" s="42"/>
      <c r="C544" s="255" t="s">
        <v>1203</v>
      </c>
      <c r="D544" s="255" t="s">
        <v>385</v>
      </c>
      <c r="E544" s="256" t="s">
        <v>1204</v>
      </c>
      <c r="F544" s="257" t="s">
        <v>1205</v>
      </c>
      <c r="G544" s="258" t="s">
        <v>411</v>
      </c>
      <c r="H544" s="259">
        <v>2</v>
      </c>
      <c r="I544" s="260"/>
      <c r="J544" s="261">
        <f>ROUND(I544*H544,2)</f>
        <v>0</v>
      </c>
      <c r="K544" s="257" t="s">
        <v>143</v>
      </c>
      <c r="L544" s="262"/>
      <c r="M544" s="263" t="s">
        <v>19</v>
      </c>
      <c r="N544" s="264" t="s">
        <v>43</v>
      </c>
      <c r="O544" s="87"/>
      <c r="P544" s="212">
        <f>O544*H544</f>
        <v>0</v>
      </c>
      <c r="Q544" s="212">
        <v>9.0000000000000006E-05</v>
      </c>
      <c r="R544" s="212">
        <f>Q544*H544</f>
        <v>0.00018000000000000001</v>
      </c>
      <c r="S544" s="212">
        <v>0</v>
      </c>
      <c r="T544" s="213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4" t="s">
        <v>313</v>
      </c>
      <c r="AT544" s="214" t="s">
        <v>385</v>
      </c>
      <c r="AU544" s="214" t="s">
        <v>145</v>
      </c>
      <c r="AY544" s="20" t="s">
        <v>136</v>
      </c>
      <c r="BE544" s="215">
        <f>IF(N544="základní",J544,0)</f>
        <v>0</v>
      </c>
      <c r="BF544" s="215">
        <f>IF(N544="snížená",J544,0)</f>
        <v>0</v>
      </c>
      <c r="BG544" s="215">
        <f>IF(N544="zákl. přenesená",J544,0)</f>
        <v>0</v>
      </c>
      <c r="BH544" s="215">
        <f>IF(N544="sníž. přenesená",J544,0)</f>
        <v>0</v>
      </c>
      <c r="BI544" s="215">
        <f>IF(N544="nulová",J544,0)</f>
        <v>0</v>
      </c>
      <c r="BJ544" s="20" t="s">
        <v>145</v>
      </c>
      <c r="BK544" s="215">
        <f>ROUND(I544*H544,2)</f>
        <v>0</v>
      </c>
      <c r="BL544" s="20" t="s">
        <v>229</v>
      </c>
      <c r="BM544" s="214" t="s">
        <v>1206</v>
      </c>
    </row>
    <row r="545" s="2" customFormat="1" ht="16.5" customHeight="1">
      <c r="A545" s="41"/>
      <c r="B545" s="42"/>
      <c r="C545" s="203" t="s">
        <v>1207</v>
      </c>
      <c r="D545" s="203" t="s">
        <v>139</v>
      </c>
      <c r="E545" s="204" t="s">
        <v>1208</v>
      </c>
      <c r="F545" s="205" t="s">
        <v>1209</v>
      </c>
      <c r="G545" s="206" t="s">
        <v>162</v>
      </c>
      <c r="H545" s="207">
        <v>6.5</v>
      </c>
      <c r="I545" s="208"/>
      <c r="J545" s="209">
        <f>ROUND(I545*H545,2)</f>
        <v>0</v>
      </c>
      <c r="K545" s="205" t="s">
        <v>143</v>
      </c>
      <c r="L545" s="47"/>
      <c r="M545" s="210" t="s">
        <v>19</v>
      </c>
      <c r="N545" s="211" t="s">
        <v>43</v>
      </c>
      <c r="O545" s="87"/>
      <c r="P545" s="212">
        <f>O545*H545</f>
        <v>0</v>
      </c>
      <c r="Q545" s="212">
        <v>3.0000000000000001E-05</v>
      </c>
      <c r="R545" s="212">
        <f>Q545*H545</f>
        <v>0.000195</v>
      </c>
      <c r="S545" s="212">
        <v>0</v>
      </c>
      <c r="T545" s="213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4" t="s">
        <v>229</v>
      </c>
      <c r="AT545" s="214" t="s">
        <v>139</v>
      </c>
      <c r="AU545" s="214" t="s">
        <v>145</v>
      </c>
      <c r="AY545" s="20" t="s">
        <v>136</v>
      </c>
      <c r="BE545" s="215">
        <f>IF(N545="základní",J545,0)</f>
        <v>0</v>
      </c>
      <c r="BF545" s="215">
        <f>IF(N545="snížená",J545,0)</f>
        <v>0</v>
      </c>
      <c r="BG545" s="215">
        <f>IF(N545="zákl. přenesená",J545,0)</f>
        <v>0</v>
      </c>
      <c r="BH545" s="215">
        <f>IF(N545="sníž. přenesená",J545,0)</f>
        <v>0</v>
      </c>
      <c r="BI545" s="215">
        <f>IF(N545="nulová",J545,0)</f>
        <v>0</v>
      </c>
      <c r="BJ545" s="20" t="s">
        <v>145</v>
      </c>
      <c r="BK545" s="215">
        <f>ROUND(I545*H545,2)</f>
        <v>0</v>
      </c>
      <c r="BL545" s="20" t="s">
        <v>229</v>
      </c>
      <c r="BM545" s="214" t="s">
        <v>1210</v>
      </c>
    </row>
    <row r="546" s="2" customFormat="1">
      <c r="A546" s="41"/>
      <c r="B546" s="42"/>
      <c r="C546" s="43"/>
      <c r="D546" s="216" t="s">
        <v>147</v>
      </c>
      <c r="E546" s="43"/>
      <c r="F546" s="217" t="s">
        <v>1211</v>
      </c>
      <c r="G546" s="43"/>
      <c r="H546" s="43"/>
      <c r="I546" s="218"/>
      <c r="J546" s="43"/>
      <c r="K546" s="43"/>
      <c r="L546" s="47"/>
      <c r="M546" s="219"/>
      <c r="N546" s="220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147</v>
      </c>
      <c r="AU546" s="20" t="s">
        <v>145</v>
      </c>
    </row>
    <row r="547" s="2" customFormat="1" ht="16.5" customHeight="1">
      <c r="A547" s="41"/>
      <c r="B547" s="42"/>
      <c r="C547" s="203" t="s">
        <v>1212</v>
      </c>
      <c r="D547" s="203" t="s">
        <v>139</v>
      </c>
      <c r="E547" s="204" t="s">
        <v>1213</v>
      </c>
      <c r="F547" s="205" t="s">
        <v>1214</v>
      </c>
      <c r="G547" s="206" t="s">
        <v>142</v>
      </c>
      <c r="H547" s="207">
        <v>19.5</v>
      </c>
      <c r="I547" s="208"/>
      <c r="J547" s="209">
        <f>ROUND(I547*H547,2)</f>
        <v>0</v>
      </c>
      <c r="K547" s="205" t="s">
        <v>143</v>
      </c>
      <c r="L547" s="47"/>
      <c r="M547" s="210" t="s">
        <v>19</v>
      </c>
      <c r="N547" s="211" t="s">
        <v>43</v>
      </c>
      <c r="O547" s="87"/>
      <c r="P547" s="212">
        <f>O547*H547</f>
        <v>0</v>
      </c>
      <c r="Q547" s="212">
        <v>5.0000000000000002E-05</v>
      </c>
      <c r="R547" s="212">
        <f>Q547*H547</f>
        <v>0.00097500000000000006</v>
      </c>
      <c r="S547" s="212">
        <v>0</v>
      </c>
      <c r="T547" s="213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4" t="s">
        <v>229</v>
      </c>
      <c r="AT547" s="214" t="s">
        <v>139</v>
      </c>
      <c r="AU547" s="214" t="s">
        <v>145</v>
      </c>
      <c r="AY547" s="20" t="s">
        <v>136</v>
      </c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20" t="s">
        <v>145</v>
      </c>
      <c r="BK547" s="215">
        <f>ROUND(I547*H547,2)</f>
        <v>0</v>
      </c>
      <c r="BL547" s="20" t="s">
        <v>229</v>
      </c>
      <c r="BM547" s="214" t="s">
        <v>1215</v>
      </c>
    </row>
    <row r="548" s="2" customFormat="1">
      <c r="A548" s="41"/>
      <c r="B548" s="42"/>
      <c r="C548" s="43"/>
      <c r="D548" s="216" t="s">
        <v>147</v>
      </c>
      <c r="E548" s="43"/>
      <c r="F548" s="217" t="s">
        <v>1216</v>
      </c>
      <c r="G548" s="43"/>
      <c r="H548" s="43"/>
      <c r="I548" s="218"/>
      <c r="J548" s="43"/>
      <c r="K548" s="43"/>
      <c r="L548" s="47"/>
      <c r="M548" s="219"/>
      <c r="N548" s="220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147</v>
      </c>
      <c r="AU548" s="20" t="s">
        <v>145</v>
      </c>
    </row>
    <row r="549" s="2" customFormat="1" ht="24.15" customHeight="1">
      <c r="A549" s="41"/>
      <c r="B549" s="42"/>
      <c r="C549" s="203" t="s">
        <v>1217</v>
      </c>
      <c r="D549" s="203" t="s">
        <v>139</v>
      </c>
      <c r="E549" s="204" t="s">
        <v>1218</v>
      </c>
      <c r="F549" s="205" t="s">
        <v>1219</v>
      </c>
      <c r="G549" s="206" t="s">
        <v>393</v>
      </c>
      <c r="H549" s="265"/>
      <c r="I549" s="208"/>
      <c r="J549" s="209">
        <f>ROUND(I549*H549,2)</f>
        <v>0</v>
      </c>
      <c r="K549" s="205" t="s">
        <v>143</v>
      </c>
      <c r="L549" s="47"/>
      <c r="M549" s="210" t="s">
        <v>19</v>
      </c>
      <c r="N549" s="211" t="s">
        <v>43</v>
      </c>
      <c r="O549" s="87"/>
      <c r="P549" s="212">
        <f>O549*H549</f>
        <v>0</v>
      </c>
      <c r="Q549" s="212">
        <v>0</v>
      </c>
      <c r="R549" s="212">
        <f>Q549*H549</f>
        <v>0</v>
      </c>
      <c r="S549" s="212">
        <v>0</v>
      </c>
      <c r="T549" s="213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4" t="s">
        <v>229</v>
      </c>
      <c r="AT549" s="214" t="s">
        <v>139</v>
      </c>
      <c r="AU549" s="214" t="s">
        <v>145</v>
      </c>
      <c r="AY549" s="20" t="s">
        <v>136</v>
      </c>
      <c r="BE549" s="215">
        <f>IF(N549="základní",J549,0)</f>
        <v>0</v>
      </c>
      <c r="BF549" s="215">
        <f>IF(N549="snížená",J549,0)</f>
        <v>0</v>
      </c>
      <c r="BG549" s="215">
        <f>IF(N549="zákl. přenesená",J549,0)</f>
        <v>0</v>
      </c>
      <c r="BH549" s="215">
        <f>IF(N549="sníž. přenesená",J549,0)</f>
        <v>0</v>
      </c>
      <c r="BI549" s="215">
        <f>IF(N549="nulová",J549,0)</f>
        <v>0</v>
      </c>
      <c r="BJ549" s="20" t="s">
        <v>145</v>
      </c>
      <c r="BK549" s="215">
        <f>ROUND(I549*H549,2)</f>
        <v>0</v>
      </c>
      <c r="BL549" s="20" t="s">
        <v>229</v>
      </c>
      <c r="BM549" s="214" t="s">
        <v>1220</v>
      </c>
    </row>
    <row r="550" s="2" customFormat="1">
      <c r="A550" s="41"/>
      <c r="B550" s="42"/>
      <c r="C550" s="43"/>
      <c r="D550" s="216" t="s">
        <v>147</v>
      </c>
      <c r="E550" s="43"/>
      <c r="F550" s="217" t="s">
        <v>1221</v>
      </c>
      <c r="G550" s="43"/>
      <c r="H550" s="43"/>
      <c r="I550" s="218"/>
      <c r="J550" s="43"/>
      <c r="K550" s="43"/>
      <c r="L550" s="47"/>
      <c r="M550" s="219"/>
      <c r="N550" s="220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147</v>
      </c>
      <c r="AU550" s="20" t="s">
        <v>145</v>
      </c>
    </row>
    <row r="551" s="12" customFormat="1" ht="22.8" customHeight="1">
      <c r="A551" s="12"/>
      <c r="B551" s="187"/>
      <c r="C551" s="188"/>
      <c r="D551" s="189" t="s">
        <v>70</v>
      </c>
      <c r="E551" s="201" t="s">
        <v>1222</v>
      </c>
      <c r="F551" s="201" t="s">
        <v>1223</v>
      </c>
      <c r="G551" s="188"/>
      <c r="H551" s="188"/>
      <c r="I551" s="191"/>
      <c r="J551" s="202">
        <f>BK551</f>
        <v>0</v>
      </c>
      <c r="K551" s="188"/>
      <c r="L551" s="193"/>
      <c r="M551" s="194"/>
      <c r="N551" s="195"/>
      <c r="O551" s="195"/>
      <c r="P551" s="196">
        <f>SUM(P552:P586)</f>
        <v>0</v>
      </c>
      <c r="Q551" s="195"/>
      <c r="R551" s="196">
        <f>SUM(R552:R586)</f>
        <v>0.014805220000000003</v>
      </c>
      <c r="S551" s="195"/>
      <c r="T551" s="197">
        <f>SUM(T552:T586)</f>
        <v>0.00025000000000000001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98" t="s">
        <v>145</v>
      </c>
      <c r="AT551" s="199" t="s">
        <v>70</v>
      </c>
      <c r="AU551" s="199" t="s">
        <v>79</v>
      </c>
      <c r="AY551" s="198" t="s">
        <v>136</v>
      </c>
      <c r="BK551" s="200">
        <f>SUM(BK552:BK586)</f>
        <v>0</v>
      </c>
    </row>
    <row r="552" s="2" customFormat="1" ht="16.5" customHeight="1">
      <c r="A552" s="41"/>
      <c r="B552" s="42"/>
      <c r="C552" s="203" t="s">
        <v>1224</v>
      </c>
      <c r="D552" s="203" t="s">
        <v>139</v>
      </c>
      <c r="E552" s="204" t="s">
        <v>1225</v>
      </c>
      <c r="F552" s="205" t="s">
        <v>1226</v>
      </c>
      <c r="G552" s="206" t="s">
        <v>142</v>
      </c>
      <c r="H552" s="207">
        <v>25</v>
      </c>
      <c r="I552" s="208"/>
      <c r="J552" s="209">
        <f>ROUND(I552*H552,2)</f>
        <v>0</v>
      </c>
      <c r="K552" s="205" t="s">
        <v>143</v>
      </c>
      <c r="L552" s="47"/>
      <c r="M552" s="210" t="s">
        <v>19</v>
      </c>
      <c r="N552" s="211" t="s">
        <v>43</v>
      </c>
      <c r="O552" s="87"/>
      <c r="P552" s="212">
        <f>O552*H552</f>
        <v>0</v>
      </c>
      <c r="Q552" s="212">
        <v>0</v>
      </c>
      <c r="R552" s="212">
        <f>Q552*H552</f>
        <v>0</v>
      </c>
      <c r="S552" s="212">
        <v>1.0000000000000001E-05</v>
      </c>
      <c r="T552" s="213">
        <f>S552*H552</f>
        <v>0.00025000000000000001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4" t="s">
        <v>229</v>
      </c>
      <c r="AT552" s="214" t="s">
        <v>139</v>
      </c>
      <c r="AU552" s="214" t="s">
        <v>145</v>
      </c>
      <c r="AY552" s="20" t="s">
        <v>136</v>
      </c>
      <c r="BE552" s="215">
        <f>IF(N552="základní",J552,0)</f>
        <v>0</v>
      </c>
      <c r="BF552" s="215">
        <f>IF(N552="snížená",J552,0)</f>
        <v>0</v>
      </c>
      <c r="BG552" s="215">
        <f>IF(N552="zákl. přenesená",J552,0)</f>
        <v>0</v>
      </c>
      <c r="BH552" s="215">
        <f>IF(N552="sníž. přenesená",J552,0)</f>
        <v>0</v>
      </c>
      <c r="BI552" s="215">
        <f>IF(N552="nulová",J552,0)</f>
        <v>0</v>
      </c>
      <c r="BJ552" s="20" t="s">
        <v>145</v>
      </c>
      <c r="BK552" s="215">
        <f>ROUND(I552*H552,2)</f>
        <v>0</v>
      </c>
      <c r="BL552" s="20" t="s">
        <v>229</v>
      </c>
      <c r="BM552" s="214" t="s">
        <v>1227</v>
      </c>
    </row>
    <row r="553" s="2" customFormat="1">
      <c r="A553" s="41"/>
      <c r="B553" s="42"/>
      <c r="C553" s="43"/>
      <c r="D553" s="216" t="s">
        <v>147</v>
      </c>
      <c r="E553" s="43"/>
      <c r="F553" s="217" t="s">
        <v>1228</v>
      </c>
      <c r="G553" s="43"/>
      <c r="H553" s="43"/>
      <c r="I553" s="218"/>
      <c r="J553" s="43"/>
      <c r="K553" s="43"/>
      <c r="L553" s="47"/>
      <c r="M553" s="219"/>
      <c r="N553" s="220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147</v>
      </c>
      <c r="AU553" s="20" t="s">
        <v>145</v>
      </c>
    </row>
    <row r="554" s="2" customFormat="1" ht="16.5" customHeight="1">
      <c r="A554" s="41"/>
      <c r="B554" s="42"/>
      <c r="C554" s="255" t="s">
        <v>1229</v>
      </c>
      <c r="D554" s="255" t="s">
        <v>385</v>
      </c>
      <c r="E554" s="256" t="s">
        <v>1230</v>
      </c>
      <c r="F554" s="257" t="s">
        <v>1231</v>
      </c>
      <c r="G554" s="258" t="s">
        <v>142</v>
      </c>
      <c r="H554" s="259">
        <v>25</v>
      </c>
      <c r="I554" s="260"/>
      <c r="J554" s="261">
        <f>ROUND(I554*H554,2)</f>
        <v>0</v>
      </c>
      <c r="K554" s="257" t="s">
        <v>143</v>
      </c>
      <c r="L554" s="262"/>
      <c r="M554" s="263" t="s">
        <v>19</v>
      </c>
      <c r="N554" s="264" t="s">
        <v>43</v>
      </c>
      <c r="O554" s="87"/>
      <c r="P554" s="212">
        <f>O554*H554</f>
        <v>0</v>
      </c>
      <c r="Q554" s="212">
        <v>5.0000000000000002E-05</v>
      </c>
      <c r="R554" s="212">
        <f>Q554*H554</f>
        <v>0.00125</v>
      </c>
      <c r="S554" s="212">
        <v>0</v>
      </c>
      <c r="T554" s="213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14" t="s">
        <v>313</v>
      </c>
      <c r="AT554" s="214" t="s">
        <v>385</v>
      </c>
      <c r="AU554" s="214" t="s">
        <v>145</v>
      </c>
      <c r="AY554" s="20" t="s">
        <v>136</v>
      </c>
      <c r="BE554" s="215">
        <f>IF(N554="základní",J554,0)</f>
        <v>0</v>
      </c>
      <c r="BF554" s="215">
        <f>IF(N554="snížená",J554,0)</f>
        <v>0</v>
      </c>
      <c r="BG554" s="215">
        <f>IF(N554="zákl. přenesená",J554,0)</f>
        <v>0</v>
      </c>
      <c r="BH554" s="215">
        <f>IF(N554="sníž. přenesená",J554,0)</f>
        <v>0</v>
      </c>
      <c r="BI554" s="215">
        <f>IF(N554="nulová",J554,0)</f>
        <v>0</v>
      </c>
      <c r="BJ554" s="20" t="s">
        <v>145</v>
      </c>
      <c r="BK554" s="215">
        <f>ROUND(I554*H554,2)</f>
        <v>0</v>
      </c>
      <c r="BL554" s="20" t="s">
        <v>229</v>
      </c>
      <c r="BM554" s="214" t="s">
        <v>1232</v>
      </c>
    </row>
    <row r="555" s="2" customFormat="1" ht="24.15" customHeight="1">
      <c r="A555" s="41"/>
      <c r="B555" s="42"/>
      <c r="C555" s="203" t="s">
        <v>1233</v>
      </c>
      <c r="D555" s="203" t="s">
        <v>139</v>
      </c>
      <c r="E555" s="204" t="s">
        <v>1234</v>
      </c>
      <c r="F555" s="205" t="s">
        <v>1235</v>
      </c>
      <c r="G555" s="206" t="s">
        <v>142</v>
      </c>
      <c r="H555" s="207">
        <v>16.170000000000002</v>
      </c>
      <c r="I555" s="208"/>
      <c r="J555" s="209">
        <f>ROUND(I555*H555,2)</f>
        <v>0</v>
      </c>
      <c r="K555" s="205" t="s">
        <v>143</v>
      </c>
      <c r="L555" s="47"/>
      <c r="M555" s="210" t="s">
        <v>19</v>
      </c>
      <c r="N555" s="211" t="s">
        <v>43</v>
      </c>
      <c r="O555" s="87"/>
      <c r="P555" s="212">
        <f>O555*H555</f>
        <v>0</v>
      </c>
      <c r="Q555" s="212">
        <v>2.0000000000000002E-05</v>
      </c>
      <c r="R555" s="212">
        <f>Q555*H555</f>
        <v>0.00032340000000000005</v>
      </c>
      <c r="S555" s="212">
        <v>0</v>
      </c>
      <c r="T555" s="213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4" t="s">
        <v>229</v>
      </c>
      <c r="AT555" s="214" t="s">
        <v>139</v>
      </c>
      <c r="AU555" s="214" t="s">
        <v>145</v>
      </c>
      <c r="AY555" s="20" t="s">
        <v>136</v>
      </c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20" t="s">
        <v>145</v>
      </c>
      <c r="BK555" s="215">
        <f>ROUND(I555*H555,2)</f>
        <v>0</v>
      </c>
      <c r="BL555" s="20" t="s">
        <v>229</v>
      </c>
      <c r="BM555" s="214" t="s">
        <v>1236</v>
      </c>
    </row>
    <row r="556" s="2" customFormat="1">
      <c r="A556" s="41"/>
      <c r="B556" s="42"/>
      <c r="C556" s="43"/>
      <c r="D556" s="216" t="s">
        <v>147</v>
      </c>
      <c r="E556" s="43"/>
      <c r="F556" s="217" t="s">
        <v>1237</v>
      </c>
      <c r="G556" s="43"/>
      <c r="H556" s="43"/>
      <c r="I556" s="218"/>
      <c r="J556" s="43"/>
      <c r="K556" s="43"/>
      <c r="L556" s="47"/>
      <c r="M556" s="219"/>
      <c r="N556" s="220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147</v>
      </c>
      <c r="AU556" s="20" t="s">
        <v>145</v>
      </c>
    </row>
    <row r="557" s="13" customFormat="1">
      <c r="A557" s="13"/>
      <c r="B557" s="221"/>
      <c r="C557" s="222"/>
      <c r="D557" s="223" t="s">
        <v>149</v>
      </c>
      <c r="E557" s="224" t="s">
        <v>19</v>
      </c>
      <c r="F557" s="225" t="s">
        <v>866</v>
      </c>
      <c r="G557" s="222"/>
      <c r="H557" s="226">
        <v>10.472</v>
      </c>
      <c r="I557" s="227"/>
      <c r="J557" s="222"/>
      <c r="K557" s="222"/>
      <c r="L557" s="228"/>
      <c r="M557" s="229"/>
      <c r="N557" s="230"/>
      <c r="O557" s="230"/>
      <c r="P557" s="230"/>
      <c r="Q557" s="230"/>
      <c r="R557" s="230"/>
      <c r="S557" s="230"/>
      <c r="T557" s="23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2" t="s">
        <v>149</v>
      </c>
      <c r="AU557" s="232" t="s">
        <v>145</v>
      </c>
      <c r="AV557" s="13" t="s">
        <v>145</v>
      </c>
      <c r="AW557" s="13" t="s">
        <v>32</v>
      </c>
      <c r="AX557" s="13" t="s">
        <v>71</v>
      </c>
      <c r="AY557" s="232" t="s">
        <v>136</v>
      </c>
    </row>
    <row r="558" s="14" customFormat="1">
      <c r="A558" s="14"/>
      <c r="B558" s="233"/>
      <c r="C558" s="234"/>
      <c r="D558" s="223" t="s">
        <v>149</v>
      </c>
      <c r="E558" s="235" t="s">
        <v>19</v>
      </c>
      <c r="F558" s="236" t="s">
        <v>151</v>
      </c>
      <c r="G558" s="234"/>
      <c r="H558" s="237">
        <v>10.472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3" t="s">
        <v>149</v>
      </c>
      <c r="AU558" s="243" t="s">
        <v>145</v>
      </c>
      <c r="AV558" s="14" t="s">
        <v>137</v>
      </c>
      <c r="AW558" s="14" t="s">
        <v>32</v>
      </c>
      <c r="AX558" s="14" t="s">
        <v>71</v>
      </c>
      <c r="AY558" s="243" t="s">
        <v>136</v>
      </c>
    </row>
    <row r="559" s="13" customFormat="1">
      <c r="A559" s="13"/>
      <c r="B559" s="221"/>
      <c r="C559" s="222"/>
      <c r="D559" s="223" t="s">
        <v>149</v>
      </c>
      <c r="E559" s="224" t="s">
        <v>19</v>
      </c>
      <c r="F559" s="225" t="s">
        <v>867</v>
      </c>
      <c r="G559" s="222"/>
      <c r="H559" s="226">
        <v>4.048</v>
      </c>
      <c r="I559" s="227"/>
      <c r="J559" s="222"/>
      <c r="K559" s="222"/>
      <c r="L559" s="228"/>
      <c r="M559" s="229"/>
      <c r="N559" s="230"/>
      <c r="O559" s="230"/>
      <c r="P559" s="230"/>
      <c r="Q559" s="230"/>
      <c r="R559" s="230"/>
      <c r="S559" s="230"/>
      <c r="T559" s="23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2" t="s">
        <v>149</v>
      </c>
      <c r="AU559" s="232" t="s">
        <v>145</v>
      </c>
      <c r="AV559" s="13" t="s">
        <v>145</v>
      </c>
      <c r="AW559" s="13" t="s">
        <v>32</v>
      </c>
      <c r="AX559" s="13" t="s">
        <v>71</v>
      </c>
      <c r="AY559" s="232" t="s">
        <v>136</v>
      </c>
    </row>
    <row r="560" s="14" customFormat="1">
      <c r="A560" s="14"/>
      <c r="B560" s="233"/>
      <c r="C560" s="234"/>
      <c r="D560" s="223" t="s">
        <v>149</v>
      </c>
      <c r="E560" s="235" t="s">
        <v>19</v>
      </c>
      <c r="F560" s="236" t="s">
        <v>151</v>
      </c>
      <c r="G560" s="234"/>
      <c r="H560" s="237">
        <v>4.048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3" t="s">
        <v>149</v>
      </c>
      <c r="AU560" s="243" t="s">
        <v>145</v>
      </c>
      <c r="AV560" s="14" t="s">
        <v>137</v>
      </c>
      <c r="AW560" s="14" t="s">
        <v>32</v>
      </c>
      <c r="AX560" s="14" t="s">
        <v>71</v>
      </c>
      <c r="AY560" s="243" t="s">
        <v>136</v>
      </c>
    </row>
    <row r="561" s="13" customFormat="1">
      <c r="A561" s="13"/>
      <c r="B561" s="221"/>
      <c r="C561" s="222"/>
      <c r="D561" s="223" t="s">
        <v>149</v>
      </c>
      <c r="E561" s="224" t="s">
        <v>19</v>
      </c>
      <c r="F561" s="225" t="s">
        <v>868</v>
      </c>
      <c r="G561" s="222"/>
      <c r="H561" s="226">
        <v>1.6499999999999999</v>
      </c>
      <c r="I561" s="227"/>
      <c r="J561" s="222"/>
      <c r="K561" s="222"/>
      <c r="L561" s="228"/>
      <c r="M561" s="229"/>
      <c r="N561" s="230"/>
      <c r="O561" s="230"/>
      <c r="P561" s="230"/>
      <c r="Q561" s="230"/>
      <c r="R561" s="230"/>
      <c r="S561" s="230"/>
      <c r="T561" s="23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2" t="s">
        <v>149</v>
      </c>
      <c r="AU561" s="232" t="s">
        <v>145</v>
      </c>
      <c r="AV561" s="13" t="s">
        <v>145</v>
      </c>
      <c r="AW561" s="13" t="s">
        <v>32</v>
      </c>
      <c r="AX561" s="13" t="s">
        <v>71</v>
      </c>
      <c r="AY561" s="232" t="s">
        <v>136</v>
      </c>
    </row>
    <row r="562" s="14" customFormat="1">
      <c r="A562" s="14"/>
      <c r="B562" s="233"/>
      <c r="C562" s="234"/>
      <c r="D562" s="223" t="s">
        <v>149</v>
      </c>
      <c r="E562" s="235" t="s">
        <v>19</v>
      </c>
      <c r="F562" s="236" t="s">
        <v>151</v>
      </c>
      <c r="G562" s="234"/>
      <c r="H562" s="237">
        <v>1.6499999999999999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3" t="s">
        <v>149</v>
      </c>
      <c r="AU562" s="243" t="s">
        <v>145</v>
      </c>
      <c r="AV562" s="14" t="s">
        <v>137</v>
      </c>
      <c r="AW562" s="14" t="s">
        <v>32</v>
      </c>
      <c r="AX562" s="14" t="s">
        <v>71</v>
      </c>
      <c r="AY562" s="243" t="s">
        <v>136</v>
      </c>
    </row>
    <row r="563" s="15" customFormat="1">
      <c r="A563" s="15"/>
      <c r="B563" s="244"/>
      <c r="C563" s="245"/>
      <c r="D563" s="223" t="s">
        <v>149</v>
      </c>
      <c r="E563" s="246" t="s">
        <v>19</v>
      </c>
      <c r="F563" s="247" t="s">
        <v>154</v>
      </c>
      <c r="G563" s="245"/>
      <c r="H563" s="248">
        <v>16.169999999999998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4" t="s">
        <v>149</v>
      </c>
      <c r="AU563" s="254" t="s">
        <v>145</v>
      </c>
      <c r="AV563" s="15" t="s">
        <v>144</v>
      </c>
      <c r="AW563" s="15" t="s">
        <v>32</v>
      </c>
      <c r="AX563" s="15" t="s">
        <v>79</v>
      </c>
      <c r="AY563" s="254" t="s">
        <v>136</v>
      </c>
    </row>
    <row r="564" s="2" customFormat="1" ht="16.5" customHeight="1">
      <c r="A564" s="41"/>
      <c r="B564" s="42"/>
      <c r="C564" s="203" t="s">
        <v>1238</v>
      </c>
      <c r="D564" s="203" t="s">
        <v>139</v>
      </c>
      <c r="E564" s="204" t="s">
        <v>1239</v>
      </c>
      <c r="F564" s="205" t="s">
        <v>1240</v>
      </c>
      <c r="G564" s="206" t="s">
        <v>142</v>
      </c>
      <c r="H564" s="207">
        <v>16.170000000000002</v>
      </c>
      <c r="I564" s="208"/>
      <c r="J564" s="209">
        <f>ROUND(I564*H564,2)</f>
        <v>0</v>
      </c>
      <c r="K564" s="205" t="s">
        <v>143</v>
      </c>
      <c r="L564" s="47"/>
      <c r="M564" s="210" t="s">
        <v>19</v>
      </c>
      <c r="N564" s="211" t="s">
        <v>43</v>
      </c>
      <c r="O564" s="87"/>
      <c r="P564" s="212">
        <f>O564*H564</f>
        <v>0</v>
      </c>
      <c r="Q564" s="212">
        <v>0</v>
      </c>
      <c r="R564" s="212">
        <f>Q564*H564</f>
        <v>0</v>
      </c>
      <c r="S564" s="212">
        <v>0</v>
      </c>
      <c r="T564" s="213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4" t="s">
        <v>229</v>
      </c>
      <c r="AT564" s="214" t="s">
        <v>139</v>
      </c>
      <c r="AU564" s="214" t="s">
        <v>145</v>
      </c>
      <c r="AY564" s="20" t="s">
        <v>136</v>
      </c>
      <c r="BE564" s="215">
        <f>IF(N564="základní",J564,0)</f>
        <v>0</v>
      </c>
      <c r="BF564" s="215">
        <f>IF(N564="snížená",J564,0)</f>
        <v>0</v>
      </c>
      <c r="BG564" s="215">
        <f>IF(N564="zákl. přenesená",J564,0)</f>
        <v>0</v>
      </c>
      <c r="BH564" s="215">
        <f>IF(N564="sníž. přenesená",J564,0)</f>
        <v>0</v>
      </c>
      <c r="BI564" s="215">
        <f>IF(N564="nulová",J564,0)</f>
        <v>0</v>
      </c>
      <c r="BJ564" s="20" t="s">
        <v>145</v>
      </c>
      <c r="BK564" s="215">
        <f>ROUND(I564*H564,2)</f>
        <v>0</v>
      </c>
      <c r="BL564" s="20" t="s">
        <v>229</v>
      </c>
      <c r="BM564" s="214" t="s">
        <v>1241</v>
      </c>
    </row>
    <row r="565" s="2" customFormat="1">
      <c r="A565" s="41"/>
      <c r="B565" s="42"/>
      <c r="C565" s="43"/>
      <c r="D565" s="216" t="s">
        <v>147</v>
      </c>
      <c r="E565" s="43"/>
      <c r="F565" s="217" t="s">
        <v>1242</v>
      </c>
      <c r="G565" s="43"/>
      <c r="H565" s="43"/>
      <c r="I565" s="218"/>
      <c r="J565" s="43"/>
      <c r="K565" s="43"/>
      <c r="L565" s="47"/>
      <c r="M565" s="219"/>
      <c r="N565" s="220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147</v>
      </c>
      <c r="AU565" s="20" t="s">
        <v>145</v>
      </c>
    </row>
    <row r="566" s="2" customFormat="1" ht="16.5" customHeight="1">
      <c r="A566" s="41"/>
      <c r="B566" s="42"/>
      <c r="C566" s="203" t="s">
        <v>1243</v>
      </c>
      <c r="D566" s="203" t="s">
        <v>139</v>
      </c>
      <c r="E566" s="204" t="s">
        <v>1244</v>
      </c>
      <c r="F566" s="205" t="s">
        <v>1245</v>
      </c>
      <c r="G566" s="206" t="s">
        <v>142</v>
      </c>
      <c r="H566" s="207">
        <v>16.170000000000002</v>
      </c>
      <c r="I566" s="208"/>
      <c r="J566" s="209">
        <f>ROUND(I566*H566,2)</f>
        <v>0</v>
      </c>
      <c r="K566" s="205" t="s">
        <v>143</v>
      </c>
      <c r="L566" s="47"/>
      <c r="M566" s="210" t="s">
        <v>19</v>
      </c>
      <c r="N566" s="211" t="s">
        <v>43</v>
      </c>
      <c r="O566" s="87"/>
      <c r="P566" s="212">
        <f>O566*H566</f>
        <v>0</v>
      </c>
      <c r="Q566" s="212">
        <v>2.0000000000000002E-05</v>
      </c>
      <c r="R566" s="212">
        <f>Q566*H566</f>
        <v>0.00032340000000000005</v>
      </c>
      <c r="S566" s="212">
        <v>0</v>
      </c>
      <c r="T566" s="213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4" t="s">
        <v>229</v>
      </c>
      <c r="AT566" s="214" t="s">
        <v>139</v>
      </c>
      <c r="AU566" s="214" t="s">
        <v>145</v>
      </c>
      <c r="AY566" s="20" t="s">
        <v>136</v>
      </c>
      <c r="BE566" s="215">
        <f>IF(N566="základní",J566,0)</f>
        <v>0</v>
      </c>
      <c r="BF566" s="215">
        <f>IF(N566="snížená",J566,0)</f>
        <v>0</v>
      </c>
      <c r="BG566" s="215">
        <f>IF(N566="zákl. přenesená",J566,0)</f>
        <v>0</v>
      </c>
      <c r="BH566" s="215">
        <f>IF(N566="sníž. přenesená",J566,0)</f>
        <v>0</v>
      </c>
      <c r="BI566" s="215">
        <f>IF(N566="nulová",J566,0)</f>
        <v>0</v>
      </c>
      <c r="BJ566" s="20" t="s">
        <v>145</v>
      </c>
      <c r="BK566" s="215">
        <f>ROUND(I566*H566,2)</f>
        <v>0</v>
      </c>
      <c r="BL566" s="20" t="s">
        <v>229</v>
      </c>
      <c r="BM566" s="214" t="s">
        <v>1246</v>
      </c>
    </row>
    <row r="567" s="2" customFormat="1">
      <c r="A567" s="41"/>
      <c r="B567" s="42"/>
      <c r="C567" s="43"/>
      <c r="D567" s="216" t="s">
        <v>147</v>
      </c>
      <c r="E567" s="43"/>
      <c r="F567" s="217" t="s">
        <v>1247</v>
      </c>
      <c r="G567" s="43"/>
      <c r="H567" s="43"/>
      <c r="I567" s="218"/>
      <c r="J567" s="43"/>
      <c r="K567" s="43"/>
      <c r="L567" s="47"/>
      <c r="M567" s="219"/>
      <c r="N567" s="220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147</v>
      </c>
      <c r="AU567" s="20" t="s">
        <v>145</v>
      </c>
    </row>
    <row r="568" s="2" customFormat="1" ht="16.5" customHeight="1">
      <c r="A568" s="41"/>
      <c r="B568" s="42"/>
      <c r="C568" s="203" t="s">
        <v>1248</v>
      </c>
      <c r="D568" s="203" t="s">
        <v>139</v>
      </c>
      <c r="E568" s="204" t="s">
        <v>1249</v>
      </c>
      <c r="F568" s="205" t="s">
        <v>1250</v>
      </c>
      <c r="G568" s="206" t="s">
        <v>142</v>
      </c>
      <c r="H568" s="207">
        <v>16.170000000000002</v>
      </c>
      <c r="I568" s="208"/>
      <c r="J568" s="209">
        <f>ROUND(I568*H568,2)</f>
        <v>0</v>
      </c>
      <c r="K568" s="205" t="s">
        <v>143</v>
      </c>
      <c r="L568" s="47"/>
      <c r="M568" s="210" t="s">
        <v>19</v>
      </c>
      <c r="N568" s="211" t="s">
        <v>43</v>
      </c>
      <c r="O568" s="87"/>
      <c r="P568" s="212">
        <f>O568*H568</f>
        <v>0</v>
      </c>
      <c r="Q568" s="212">
        <v>0.00012999999999999999</v>
      </c>
      <c r="R568" s="212">
        <f>Q568*H568</f>
        <v>0.0021021</v>
      </c>
      <c r="S568" s="212">
        <v>0</v>
      </c>
      <c r="T568" s="213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4" t="s">
        <v>229</v>
      </c>
      <c r="AT568" s="214" t="s">
        <v>139</v>
      </c>
      <c r="AU568" s="214" t="s">
        <v>145</v>
      </c>
      <c r="AY568" s="20" t="s">
        <v>136</v>
      </c>
      <c r="BE568" s="215">
        <f>IF(N568="základní",J568,0)</f>
        <v>0</v>
      </c>
      <c r="BF568" s="215">
        <f>IF(N568="snížená",J568,0)</f>
        <v>0</v>
      </c>
      <c r="BG568" s="215">
        <f>IF(N568="zákl. přenesená",J568,0)</f>
        <v>0</v>
      </c>
      <c r="BH568" s="215">
        <f>IF(N568="sníž. přenesená",J568,0)</f>
        <v>0</v>
      </c>
      <c r="BI568" s="215">
        <f>IF(N568="nulová",J568,0)</f>
        <v>0</v>
      </c>
      <c r="BJ568" s="20" t="s">
        <v>145</v>
      </c>
      <c r="BK568" s="215">
        <f>ROUND(I568*H568,2)</f>
        <v>0</v>
      </c>
      <c r="BL568" s="20" t="s">
        <v>229</v>
      </c>
      <c r="BM568" s="214" t="s">
        <v>1251</v>
      </c>
    </row>
    <row r="569" s="2" customFormat="1">
      <c r="A569" s="41"/>
      <c r="B569" s="42"/>
      <c r="C569" s="43"/>
      <c r="D569" s="216" t="s">
        <v>147</v>
      </c>
      <c r="E569" s="43"/>
      <c r="F569" s="217" t="s">
        <v>1252</v>
      </c>
      <c r="G569" s="43"/>
      <c r="H569" s="43"/>
      <c r="I569" s="218"/>
      <c r="J569" s="43"/>
      <c r="K569" s="43"/>
      <c r="L569" s="47"/>
      <c r="M569" s="219"/>
      <c r="N569" s="220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147</v>
      </c>
      <c r="AU569" s="20" t="s">
        <v>145</v>
      </c>
    </row>
    <row r="570" s="2" customFormat="1" ht="16.5" customHeight="1">
      <c r="A570" s="41"/>
      <c r="B570" s="42"/>
      <c r="C570" s="203" t="s">
        <v>1253</v>
      </c>
      <c r="D570" s="203" t="s">
        <v>139</v>
      </c>
      <c r="E570" s="204" t="s">
        <v>1254</v>
      </c>
      <c r="F570" s="205" t="s">
        <v>1255</v>
      </c>
      <c r="G570" s="206" t="s">
        <v>142</v>
      </c>
      <c r="H570" s="207">
        <v>16.170000000000002</v>
      </c>
      <c r="I570" s="208"/>
      <c r="J570" s="209">
        <f>ROUND(I570*H570,2)</f>
        <v>0</v>
      </c>
      <c r="K570" s="205" t="s">
        <v>143</v>
      </c>
      <c r="L570" s="47"/>
      <c r="M570" s="210" t="s">
        <v>19</v>
      </c>
      <c r="N570" s="211" t="s">
        <v>43</v>
      </c>
      <c r="O570" s="87"/>
      <c r="P570" s="212">
        <f>O570*H570</f>
        <v>0</v>
      </c>
      <c r="Q570" s="212">
        <v>0.00012</v>
      </c>
      <c r="R570" s="212">
        <f>Q570*H570</f>
        <v>0.0019404000000000003</v>
      </c>
      <c r="S570" s="212">
        <v>0</v>
      </c>
      <c r="T570" s="213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4" t="s">
        <v>229</v>
      </c>
      <c r="AT570" s="214" t="s">
        <v>139</v>
      </c>
      <c r="AU570" s="214" t="s">
        <v>145</v>
      </c>
      <c r="AY570" s="20" t="s">
        <v>136</v>
      </c>
      <c r="BE570" s="215">
        <f>IF(N570="základní",J570,0)</f>
        <v>0</v>
      </c>
      <c r="BF570" s="215">
        <f>IF(N570="snížená",J570,0)</f>
        <v>0</v>
      </c>
      <c r="BG570" s="215">
        <f>IF(N570="zákl. přenesená",J570,0)</f>
        <v>0</v>
      </c>
      <c r="BH570" s="215">
        <f>IF(N570="sníž. přenesená",J570,0)</f>
        <v>0</v>
      </c>
      <c r="BI570" s="215">
        <f>IF(N570="nulová",J570,0)</f>
        <v>0</v>
      </c>
      <c r="BJ570" s="20" t="s">
        <v>145</v>
      </c>
      <c r="BK570" s="215">
        <f>ROUND(I570*H570,2)</f>
        <v>0</v>
      </c>
      <c r="BL570" s="20" t="s">
        <v>229</v>
      </c>
      <c r="BM570" s="214" t="s">
        <v>1256</v>
      </c>
    </row>
    <row r="571" s="2" customFormat="1">
      <c r="A571" s="41"/>
      <c r="B571" s="42"/>
      <c r="C571" s="43"/>
      <c r="D571" s="216" t="s">
        <v>147</v>
      </c>
      <c r="E571" s="43"/>
      <c r="F571" s="217" t="s">
        <v>1257</v>
      </c>
      <c r="G571" s="43"/>
      <c r="H571" s="43"/>
      <c r="I571" s="218"/>
      <c r="J571" s="43"/>
      <c r="K571" s="43"/>
      <c r="L571" s="47"/>
      <c r="M571" s="219"/>
      <c r="N571" s="220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147</v>
      </c>
      <c r="AU571" s="20" t="s">
        <v>145</v>
      </c>
    </row>
    <row r="572" s="2" customFormat="1" ht="24.15" customHeight="1">
      <c r="A572" s="41"/>
      <c r="B572" s="42"/>
      <c r="C572" s="203" t="s">
        <v>1258</v>
      </c>
      <c r="D572" s="203" t="s">
        <v>139</v>
      </c>
      <c r="E572" s="204" t="s">
        <v>1259</v>
      </c>
      <c r="F572" s="205" t="s">
        <v>1260</v>
      </c>
      <c r="G572" s="206" t="s">
        <v>142</v>
      </c>
      <c r="H572" s="207">
        <v>16.170000000000002</v>
      </c>
      <c r="I572" s="208"/>
      <c r="J572" s="209">
        <f>ROUND(I572*H572,2)</f>
        <v>0</v>
      </c>
      <c r="K572" s="205" t="s">
        <v>143</v>
      </c>
      <c r="L572" s="47"/>
      <c r="M572" s="210" t="s">
        <v>19</v>
      </c>
      <c r="N572" s="211" t="s">
        <v>43</v>
      </c>
      <c r="O572" s="87"/>
      <c r="P572" s="212">
        <f>O572*H572</f>
        <v>0</v>
      </c>
      <c r="Q572" s="212">
        <v>0.00032000000000000003</v>
      </c>
      <c r="R572" s="212">
        <f>Q572*H572</f>
        <v>0.0051744000000000009</v>
      </c>
      <c r="S572" s="212">
        <v>0</v>
      </c>
      <c r="T572" s="213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4" t="s">
        <v>229</v>
      </c>
      <c r="AT572" s="214" t="s">
        <v>139</v>
      </c>
      <c r="AU572" s="214" t="s">
        <v>145</v>
      </c>
      <c r="AY572" s="20" t="s">
        <v>136</v>
      </c>
      <c r="BE572" s="215">
        <f>IF(N572="základní",J572,0)</f>
        <v>0</v>
      </c>
      <c r="BF572" s="215">
        <f>IF(N572="snížená",J572,0)</f>
        <v>0</v>
      </c>
      <c r="BG572" s="215">
        <f>IF(N572="zákl. přenesená",J572,0)</f>
        <v>0</v>
      </c>
      <c r="BH572" s="215">
        <f>IF(N572="sníž. přenesená",J572,0)</f>
        <v>0</v>
      </c>
      <c r="BI572" s="215">
        <f>IF(N572="nulová",J572,0)</f>
        <v>0</v>
      </c>
      <c r="BJ572" s="20" t="s">
        <v>145</v>
      </c>
      <c r="BK572" s="215">
        <f>ROUND(I572*H572,2)</f>
        <v>0</v>
      </c>
      <c r="BL572" s="20" t="s">
        <v>229</v>
      </c>
      <c r="BM572" s="214" t="s">
        <v>1261</v>
      </c>
    </row>
    <row r="573" s="2" customFormat="1">
      <c r="A573" s="41"/>
      <c r="B573" s="42"/>
      <c r="C573" s="43"/>
      <c r="D573" s="216" t="s">
        <v>147</v>
      </c>
      <c r="E573" s="43"/>
      <c r="F573" s="217" t="s">
        <v>1262</v>
      </c>
      <c r="G573" s="43"/>
      <c r="H573" s="43"/>
      <c r="I573" s="218"/>
      <c r="J573" s="43"/>
      <c r="K573" s="43"/>
      <c r="L573" s="47"/>
      <c r="M573" s="219"/>
      <c r="N573" s="220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147</v>
      </c>
      <c r="AU573" s="20" t="s">
        <v>145</v>
      </c>
    </row>
    <row r="574" s="2" customFormat="1" ht="16.5" customHeight="1">
      <c r="A574" s="41"/>
      <c r="B574" s="42"/>
      <c r="C574" s="203" t="s">
        <v>1263</v>
      </c>
      <c r="D574" s="203" t="s">
        <v>139</v>
      </c>
      <c r="E574" s="204" t="s">
        <v>1264</v>
      </c>
      <c r="F574" s="205" t="s">
        <v>1265</v>
      </c>
      <c r="G574" s="206" t="s">
        <v>162</v>
      </c>
      <c r="H574" s="207">
        <v>19.184000000000001</v>
      </c>
      <c r="I574" s="208"/>
      <c r="J574" s="209">
        <f>ROUND(I574*H574,2)</f>
        <v>0</v>
      </c>
      <c r="K574" s="205" t="s">
        <v>143</v>
      </c>
      <c r="L574" s="47"/>
      <c r="M574" s="210" t="s">
        <v>19</v>
      </c>
      <c r="N574" s="211" t="s">
        <v>43</v>
      </c>
      <c r="O574" s="87"/>
      <c r="P574" s="212">
        <f>O574*H574</f>
        <v>0</v>
      </c>
      <c r="Q574" s="212">
        <v>3.0000000000000001E-05</v>
      </c>
      <c r="R574" s="212">
        <f>Q574*H574</f>
        <v>0.00057552000000000005</v>
      </c>
      <c r="S574" s="212">
        <v>0</v>
      </c>
      <c r="T574" s="213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4" t="s">
        <v>229</v>
      </c>
      <c r="AT574" s="214" t="s">
        <v>139</v>
      </c>
      <c r="AU574" s="214" t="s">
        <v>145</v>
      </c>
      <c r="AY574" s="20" t="s">
        <v>136</v>
      </c>
      <c r="BE574" s="215">
        <f>IF(N574="základní",J574,0)</f>
        <v>0</v>
      </c>
      <c r="BF574" s="215">
        <f>IF(N574="snížená",J574,0)</f>
        <v>0</v>
      </c>
      <c r="BG574" s="215">
        <f>IF(N574="zákl. přenesená",J574,0)</f>
        <v>0</v>
      </c>
      <c r="BH574" s="215">
        <f>IF(N574="sníž. přenesená",J574,0)</f>
        <v>0</v>
      </c>
      <c r="BI574" s="215">
        <f>IF(N574="nulová",J574,0)</f>
        <v>0</v>
      </c>
      <c r="BJ574" s="20" t="s">
        <v>145</v>
      </c>
      <c r="BK574" s="215">
        <f>ROUND(I574*H574,2)</f>
        <v>0</v>
      </c>
      <c r="BL574" s="20" t="s">
        <v>229</v>
      </c>
      <c r="BM574" s="214" t="s">
        <v>1266</v>
      </c>
    </row>
    <row r="575" s="2" customFormat="1">
      <c r="A575" s="41"/>
      <c r="B575" s="42"/>
      <c r="C575" s="43"/>
      <c r="D575" s="216" t="s">
        <v>147</v>
      </c>
      <c r="E575" s="43"/>
      <c r="F575" s="217" t="s">
        <v>1267</v>
      </c>
      <c r="G575" s="43"/>
      <c r="H575" s="43"/>
      <c r="I575" s="218"/>
      <c r="J575" s="43"/>
      <c r="K575" s="43"/>
      <c r="L575" s="47"/>
      <c r="M575" s="219"/>
      <c r="N575" s="220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147</v>
      </c>
      <c r="AU575" s="20" t="s">
        <v>145</v>
      </c>
    </row>
    <row r="576" s="2" customFormat="1" ht="21.75" customHeight="1">
      <c r="A576" s="41"/>
      <c r="B576" s="42"/>
      <c r="C576" s="203" t="s">
        <v>1268</v>
      </c>
      <c r="D576" s="203" t="s">
        <v>139</v>
      </c>
      <c r="E576" s="204" t="s">
        <v>1269</v>
      </c>
      <c r="F576" s="205" t="s">
        <v>1270</v>
      </c>
      <c r="G576" s="206" t="s">
        <v>142</v>
      </c>
      <c r="H576" s="207">
        <v>7.5999999999999996</v>
      </c>
      <c r="I576" s="208"/>
      <c r="J576" s="209">
        <f>ROUND(I576*H576,2)</f>
        <v>0</v>
      </c>
      <c r="K576" s="205" t="s">
        <v>143</v>
      </c>
      <c r="L576" s="47"/>
      <c r="M576" s="210" t="s">
        <v>19</v>
      </c>
      <c r="N576" s="211" t="s">
        <v>43</v>
      </c>
      <c r="O576" s="87"/>
      <c r="P576" s="212">
        <f>O576*H576</f>
        <v>0</v>
      </c>
      <c r="Q576" s="212">
        <v>6.9999999999999994E-05</v>
      </c>
      <c r="R576" s="212">
        <f>Q576*H576</f>
        <v>0.00053199999999999992</v>
      </c>
      <c r="S576" s="212">
        <v>0</v>
      </c>
      <c r="T576" s="213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4" t="s">
        <v>229</v>
      </c>
      <c r="AT576" s="214" t="s">
        <v>139</v>
      </c>
      <c r="AU576" s="214" t="s">
        <v>145</v>
      </c>
      <c r="AY576" s="20" t="s">
        <v>136</v>
      </c>
      <c r="BE576" s="215">
        <f>IF(N576="základní",J576,0)</f>
        <v>0</v>
      </c>
      <c r="BF576" s="215">
        <f>IF(N576="snížená",J576,0)</f>
        <v>0</v>
      </c>
      <c r="BG576" s="215">
        <f>IF(N576="zákl. přenesená",J576,0)</f>
        <v>0</v>
      </c>
      <c r="BH576" s="215">
        <f>IF(N576="sníž. přenesená",J576,0)</f>
        <v>0</v>
      </c>
      <c r="BI576" s="215">
        <f>IF(N576="nulová",J576,0)</f>
        <v>0</v>
      </c>
      <c r="BJ576" s="20" t="s">
        <v>145</v>
      </c>
      <c r="BK576" s="215">
        <f>ROUND(I576*H576,2)</f>
        <v>0</v>
      </c>
      <c r="BL576" s="20" t="s">
        <v>229</v>
      </c>
      <c r="BM576" s="214" t="s">
        <v>1271</v>
      </c>
    </row>
    <row r="577" s="2" customFormat="1">
      <c r="A577" s="41"/>
      <c r="B577" s="42"/>
      <c r="C577" s="43"/>
      <c r="D577" s="216" t="s">
        <v>147</v>
      </c>
      <c r="E577" s="43"/>
      <c r="F577" s="217" t="s">
        <v>1272</v>
      </c>
      <c r="G577" s="43"/>
      <c r="H577" s="43"/>
      <c r="I577" s="218"/>
      <c r="J577" s="43"/>
      <c r="K577" s="43"/>
      <c r="L577" s="47"/>
      <c r="M577" s="219"/>
      <c r="N577" s="220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147</v>
      </c>
      <c r="AU577" s="20" t="s">
        <v>145</v>
      </c>
    </row>
    <row r="578" s="13" customFormat="1">
      <c r="A578" s="13"/>
      <c r="B578" s="221"/>
      <c r="C578" s="222"/>
      <c r="D578" s="223" t="s">
        <v>149</v>
      </c>
      <c r="E578" s="224" t="s">
        <v>19</v>
      </c>
      <c r="F578" s="225" t="s">
        <v>1273</v>
      </c>
      <c r="G578" s="222"/>
      <c r="H578" s="226">
        <v>7.5999999999999996</v>
      </c>
      <c r="I578" s="227"/>
      <c r="J578" s="222"/>
      <c r="K578" s="222"/>
      <c r="L578" s="228"/>
      <c r="M578" s="229"/>
      <c r="N578" s="230"/>
      <c r="O578" s="230"/>
      <c r="P578" s="230"/>
      <c r="Q578" s="230"/>
      <c r="R578" s="230"/>
      <c r="S578" s="230"/>
      <c r="T578" s="23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2" t="s">
        <v>149</v>
      </c>
      <c r="AU578" s="232" t="s">
        <v>145</v>
      </c>
      <c r="AV578" s="13" t="s">
        <v>145</v>
      </c>
      <c r="AW578" s="13" t="s">
        <v>32</v>
      </c>
      <c r="AX578" s="13" t="s">
        <v>79</v>
      </c>
      <c r="AY578" s="232" t="s">
        <v>136</v>
      </c>
    </row>
    <row r="579" s="2" customFormat="1" ht="21.75" customHeight="1">
      <c r="A579" s="41"/>
      <c r="B579" s="42"/>
      <c r="C579" s="203" t="s">
        <v>1274</v>
      </c>
      <c r="D579" s="203" t="s">
        <v>139</v>
      </c>
      <c r="E579" s="204" t="s">
        <v>1275</v>
      </c>
      <c r="F579" s="205" t="s">
        <v>1276</v>
      </c>
      <c r="G579" s="206" t="s">
        <v>142</v>
      </c>
      <c r="H579" s="207">
        <v>7.5999999999999996</v>
      </c>
      <c r="I579" s="208"/>
      <c r="J579" s="209">
        <f>ROUND(I579*H579,2)</f>
        <v>0</v>
      </c>
      <c r="K579" s="205" t="s">
        <v>143</v>
      </c>
      <c r="L579" s="47"/>
      <c r="M579" s="210" t="s">
        <v>19</v>
      </c>
      <c r="N579" s="211" t="s">
        <v>43</v>
      </c>
      <c r="O579" s="87"/>
      <c r="P579" s="212">
        <f>O579*H579</f>
        <v>0</v>
      </c>
      <c r="Q579" s="212">
        <v>6.9999999999999994E-05</v>
      </c>
      <c r="R579" s="212">
        <f>Q579*H579</f>
        <v>0.00053199999999999992</v>
      </c>
      <c r="S579" s="212">
        <v>0</v>
      </c>
      <c r="T579" s="213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4" t="s">
        <v>229</v>
      </c>
      <c r="AT579" s="214" t="s">
        <v>139</v>
      </c>
      <c r="AU579" s="214" t="s">
        <v>145</v>
      </c>
      <c r="AY579" s="20" t="s">
        <v>136</v>
      </c>
      <c r="BE579" s="215">
        <f>IF(N579="základní",J579,0)</f>
        <v>0</v>
      </c>
      <c r="BF579" s="215">
        <f>IF(N579="snížená",J579,0)</f>
        <v>0</v>
      </c>
      <c r="BG579" s="215">
        <f>IF(N579="zákl. přenesená",J579,0)</f>
        <v>0</v>
      </c>
      <c r="BH579" s="215">
        <f>IF(N579="sníž. přenesená",J579,0)</f>
        <v>0</v>
      </c>
      <c r="BI579" s="215">
        <f>IF(N579="nulová",J579,0)</f>
        <v>0</v>
      </c>
      <c r="BJ579" s="20" t="s">
        <v>145</v>
      </c>
      <c r="BK579" s="215">
        <f>ROUND(I579*H579,2)</f>
        <v>0</v>
      </c>
      <c r="BL579" s="20" t="s">
        <v>229</v>
      </c>
      <c r="BM579" s="214" t="s">
        <v>1277</v>
      </c>
    </row>
    <row r="580" s="2" customFormat="1">
      <c r="A580" s="41"/>
      <c r="B580" s="42"/>
      <c r="C580" s="43"/>
      <c r="D580" s="216" t="s">
        <v>147</v>
      </c>
      <c r="E580" s="43"/>
      <c r="F580" s="217" t="s">
        <v>1278</v>
      </c>
      <c r="G580" s="43"/>
      <c r="H580" s="43"/>
      <c r="I580" s="218"/>
      <c r="J580" s="43"/>
      <c r="K580" s="43"/>
      <c r="L580" s="47"/>
      <c r="M580" s="219"/>
      <c r="N580" s="220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147</v>
      </c>
      <c r="AU580" s="20" t="s">
        <v>145</v>
      </c>
    </row>
    <row r="581" s="2" customFormat="1" ht="16.5" customHeight="1">
      <c r="A581" s="41"/>
      <c r="B581" s="42"/>
      <c r="C581" s="203" t="s">
        <v>1279</v>
      </c>
      <c r="D581" s="203" t="s">
        <v>139</v>
      </c>
      <c r="E581" s="204" t="s">
        <v>1280</v>
      </c>
      <c r="F581" s="205" t="s">
        <v>1281</v>
      </c>
      <c r="G581" s="206" t="s">
        <v>142</v>
      </c>
      <c r="H581" s="207">
        <v>7.5999999999999996</v>
      </c>
      <c r="I581" s="208"/>
      <c r="J581" s="209">
        <f>ROUND(I581*H581,2)</f>
        <v>0</v>
      </c>
      <c r="K581" s="205" t="s">
        <v>143</v>
      </c>
      <c r="L581" s="47"/>
      <c r="M581" s="210" t="s">
        <v>19</v>
      </c>
      <c r="N581" s="211" t="s">
        <v>43</v>
      </c>
      <c r="O581" s="87"/>
      <c r="P581" s="212">
        <f>O581*H581</f>
        <v>0</v>
      </c>
      <c r="Q581" s="212">
        <v>0.00012</v>
      </c>
      <c r="R581" s="212">
        <f>Q581*H581</f>
        <v>0.00091199999999999994</v>
      </c>
      <c r="S581" s="212">
        <v>0</v>
      </c>
      <c r="T581" s="213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4" t="s">
        <v>229</v>
      </c>
      <c r="AT581" s="214" t="s">
        <v>139</v>
      </c>
      <c r="AU581" s="214" t="s">
        <v>145</v>
      </c>
      <c r="AY581" s="20" t="s">
        <v>136</v>
      </c>
      <c r="BE581" s="215">
        <f>IF(N581="základní",J581,0)</f>
        <v>0</v>
      </c>
      <c r="BF581" s="215">
        <f>IF(N581="snížená",J581,0)</f>
        <v>0</v>
      </c>
      <c r="BG581" s="215">
        <f>IF(N581="zákl. přenesená",J581,0)</f>
        <v>0</v>
      </c>
      <c r="BH581" s="215">
        <f>IF(N581="sníž. přenesená",J581,0)</f>
        <v>0</v>
      </c>
      <c r="BI581" s="215">
        <f>IF(N581="nulová",J581,0)</f>
        <v>0</v>
      </c>
      <c r="BJ581" s="20" t="s">
        <v>145</v>
      </c>
      <c r="BK581" s="215">
        <f>ROUND(I581*H581,2)</f>
        <v>0</v>
      </c>
      <c r="BL581" s="20" t="s">
        <v>229</v>
      </c>
      <c r="BM581" s="214" t="s">
        <v>1282</v>
      </c>
    </row>
    <row r="582" s="2" customFormat="1">
      <c r="A582" s="41"/>
      <c r="B582" s="42"/>
      <c r="C582" s="43"/>
      <c r="D582" s="216" t="s">
        <v>147</v>
      </c>
      <c r="E582" s="43"/>
      <c r="F582" s="217" t="s">
        <v>1283</v>
      </c>
      <c r="G582" s="43"/>
      <c r="H582" s="43"/>
      <c r="I582" s="218"/>
      <c r="J582" s="43"/>
      <c r="K582" s="43"/>
      <c r="L582" s="47"/>
      <c r="M582" s="219"/>
      <c r="N582" s="220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147</v>
      </c>
      <c r="AU582" s="20" t="s">
        <v>145</v>
      </c>
    </row>
    <row r="583" s="2" customFormat="1" ht="16.5" customHeight="1">
      <c r="A583" s="41"/>
      <c r="B583" s="42"/>
      <c r="C583" s="203" t="s">
        <v>1284</v>
      </c>
      <c r="D583" s="203" t="s">
        <v>139</v>
      </c>
      <c r="E583" s="204" t="s">
        <v>1285</v>
      </c>
      <c r="F583" s="205" t="s">
        <v>1286</v>
      </c>
      <c r="G583" s="206" t="s">
        <v>142</v>
      </c>
      <c r="H583" s="207">
        <v>7.5999999999999996</v>
      </c>
      <c r="I583" s="208"/>
      <c r="J583" s="209">
        <f>ROUND(I583*H583,2)</f>
        <v>0</v>
      </c>
      <c r="K583" s="205" t="s">
        <v>143</v>
      </c>
      <c r="L583" s="47"/>
      <c r="M583" s="210" t="s">
        <v>19</v>
      </c>
      <c r="N583" s="211" t="s">
        <v>43</v>
      </c>
      <c r="O583" s="87"/>
      <c r="P583" s="212">
        <f>O583*H583</f>
        <v>0</v>
      </c>
      <c r="Q583" s="212">
        <v>0.00012</v>
      </c>
      <c r="R583" s="212">
        <f>Q583*H583</f>
        <v>0.00091199999999999994</v>
      </c>
      <c r="S583" s="212">
        <v>0</v>
      </c>
      <c r="T583" s="213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4" t="s">
        <v>229</v>
      </c>
      <c r="AT583" s="214" t="s">
        <v>139</v>
      </c>
      <c r="AU583" s="214" t="s">
        <v>145</v>
      </c>
      <c r="AY583" s="20" t="s">
        <v>136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20" t="s">
        <v>145</v>
      </c>
      <c r="BK583" s="215">
        <f>ROUND(I583*H583,2)</f>
        <v>0</v>
      </c>
      <c r="BL583" s="20" t="s">
        <v>229</v>
      </c>
      <c r="BM583" s="214" t="s">
        <v>1287</v>
      </c>
    </row>
    <row r="584" s="2" customFormat="1">
      <c r="A584" s="41"/>
      <c r="B584" s="42"/>
      <c r="C584" s="43"/>
      <c r="D584" s="216" t="s">
        <v>147</v>
      </c>
      <c r="E584" s="43"/>
      <c r="F584" s="217" t="s">
        <v>1288</v>
      </c>
      <c r="G584" s="43"/>
      <c r="H584" s="43"/>
      <c r="I584" s="218"/>
      <c r="J584" s="43"/>
      <c r="K584" s="43"/>
      <c r="L584" s="47"/>
      <c r="M584" s="219"/>
      <c r="N584" s="220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147</v>
      </c>
      <c r="AU584" s="20" t="s">
        <v>145</v>
      </c>
    </row>
    <row r="585" s="2" customFormat="1" ht="24.15" customHeight="1">
      <c r="A585" s="41"/>
      <c r="B585" s="42"/>
      <c r="C585" s="203" t="s">
        <v>1289</v>
      </c>
      <c r="D585" s="203" t="s">
        <v>139</v>
      </c>
      <c r="E585" s="204" t="s">
        <v>1290</v>
      </c>
      <c r="F585" s="205" t="s">
        <v>1291</v>
      </c>
      <c r="G585" s="206" t="s">
        <v>142</v>
      </c>
      <c r="H585" s="207">
        <v>7.5999999999999996</v>
      </c>
      <c r="I585" s="208"/>
      <c r="J585" s="209">
        <f>ROUND(I585*H585,2)</f>
        <v>0</v>
      </c>
      <c r="K585" s="205" t="s">
        <v>143</v>
      </c>
      <c r="L585" s="47"/>
      <c r="M585" s="210" t="s">
        <v>19</v>
      </c>
      <c r="N585" s="211" t="s">
        <v>43</v>
      </c>
      <c r="O585" s="87"/>
      <c r="P585" s="212">
        <f>O585*H585</f>
        <v>0</v>
      </c>
      <c r="Q585" s="212">
        <v>3.0000000000000001E-05</v>
      </c>
      <c r="R585" s="212">
        <f>Q585*H585</f>
        <v>0.00022799999999999999</v>
      </c>
      <c r="S585" s="212">
        <v>0</v>
      </c>
      <c r="T585" s="213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14" t="s">
        <v>229</v>
      </c>
      <c r="AT585" s="214" t="s">
        <v>139</v>
      </c>
      <c r="AU585" s="214" t="s">
        <v>145</v>
      </c>
      <c r="AY585" s="20" t="s">
        <v>136</v>
      </c>
      <c r="BE585" s="215">
        <f>IF(N585="základní",J585,0)</f>
        <v>0</v>
      </c>
      <c r="BF585" s="215">
        <f>IF(N585="snížená",J585,0)</f>
        <v>0</v>
      </c>
      <c r="BG585" s="215">
        <f>IF(N585="zákl. přenesená",J585,0)</f>
        <v>0</v>
      </c>
      <c r="BH585" s="215">
        <f>IF(N585="sníž. přenesená",J585,0)</f>
        <v>0</v>
      </c>
      <c r="BI585" s="215">
        <f>IF(N585="nulová",J585,0)</f>
        <v>0</v>
      </c>
      <c r="BJ585" s="20" t="s">
        <v>145</v>
      </c>
      <c r="BK585" s="215">
        <f>ROUND(I585*H585,2)</f>
        <v>0</v>
      </c>
      <c r="BL585" s="20" t="s">
        <v>229</v>
      </c>
      <c r="BM585" s="214" t="s">
        <v>1292</v>
      </c>
    </row>
    <row r="586" s="2" customFormat="1">
      <c r="A586" s="41"/>
      <c r="B586" s="42"/>
      <c r="C586" s="43"/>
      <c r="D586" s="216" t="s">
        <v>147</v>
      </c>
      <c r="E586" s="43"/>
      <c r="F586" s="217" t="s">
        <v>1293</v>
      </c>
      <c r="G586" s="43"/>
      <c r="H586" s="43"/>
      <c r="I586" s="218"/>
      <c r="J586" s="43"/>
      <c r="K586" s="43"/>
      <c r="L586" s="47"/>
      <c r="M586" s="219"/>
      <c r="N586" s="220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147</v>
      </c>
      <c r="AU586" s="20" t="s">
        <v>145</v>
      </c>
    </row>
    <row r="587" s="12" customFormat="1" ht="22.8" customHeight="1">
      <c r="A587" s="12"/>
      <c r="B587" s="187"/>
      <c r="C587" s="188"/>
      <c r="D587" s="189" t="s">
        <v>70</v>
      </c>
      <c r="E587" s="201" t="s">
        <v>1294</v>
      </c>
      <c r="F587" s="201" t="s">
        <v>1295</v>
      </c>
      <c r="G587" s="188"/>
      <c r="H587" s="188"/>
      <c r="I587" s="191"/>
      <c r="J587" s="202">
        <f>BK587</f>
        <v>0</v>
      </c>
      <c r="K587" s="188"/>
      <c r="L587" s="193"/>
      <c r="M587" s="194"/>
      <c r="N587" s="195"/>
      <c r="O587" s="195"/>
      <c r="P587" s="196">
        <f>SUM(P588:P603)</f>
        <v>0</v>
      </c>
      <c r="Q587" s="195"/>
      <c r="R587" s="196">
        <f>SUM(R588:R603)</f>
        <v>0.36656</v>
      </c>
      <c r="S587" s="195"/>
      <c r="T587" s="197">
        <f>SUM(T588:T603)</f>
        <v>0.066259999999999999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198" t="s">
        <v>145</v>
      </c>
      <c r="AT587" s="199" t="s">
        <v>70</v>
      </c>
      <c r="AU587" s="199" t="s">
        <v>79</v>
      </c>
      <c r="AY587" s="198" t="s">
        <v>136</v>
      </c>
      <c r="BK587" s="200">
        <f>SUM(BK588:BK603)</f>
        <v>0</v>
      </c>
    </row>
    <row r="588" s="2" customFormat="1" ht="16.5" customHeight="1">
      <c r="A588" s="41"/>
      <c r="B588" s="42"/>
      <c r="C588" s="203" t="s">
        <v>1296</v>
      </c>
      <c r="D588" s="203" t="s">
        <v>139</v>
      </c>
      <c r="E588" s="204" t="s">
        <v>1297</v>
      </c>
      <c r="F588" s="205" t="s">
        <v>1298</v>
      </c>
      <c r="G588" s="206" t="s">
        <v>142</v>
      </c>
      <c r="H588" s="207">
        <v>209</v>
      </c>
      <c r="I588" s="208"/>
      <c r="J588" s="209">
        <f>ROUND(I588*H588,2)</f>
        <v>0</v>
      </c>
      <c r="K588" s="205" t="s">
        <v>143</v>
      </c>
      <c r="L588" s="47"/>
      <c r="M588" s="210" t="s">
        <v>19</v>
      </c>
      <c r="N588" s="211" t="s">
        <v>43</v>
      </c>
      <c r="O588" s="87"/>
      <c r="P588" s="212">
        <f>O588*H588</f>
        <v>0</v>
      </c>
      <c r="Q588" s="212">
        <v>0</v>
      </c>
      <c r="R588" s="212">
        <f>Q588*H588</f>
        <v>0</v>
      </c>
      <c r="S588" s="212">
        <v>0</v>
      </c>
      <c r="T588" s="213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4" t="s">
        <v>229</v>
      </c>
      <c r="AT588" s="214" t="s">
        <v>139</v>
      </c>
      <c r="AU588" s="214" t="s">
        <v>145</v>
      </c>
      <c r="AY588" s="20" t="s">
        <v>136</v>
      </c>
      <c r="BE588" s="215">
        <f>IF(N588="základní",J588,0)</f>
        <v>0</v>
      </c>
      <c r="BF588" s="215">
        <f>IF(N588="snížená",J588,0)</f>
        <v>0</v>
      </c>
      <c r="BG588" s="215">
        <f>IF(N588="zákl. přenesená",J588,0)</f>
        <v>0</v>
      </c>
      <c r="BH588" s="215">
        <f>IF(N588="sníž. přenesená",J588,0)</f>
        <v>0</v>
      </c>
      <c r="BI588" s="215">
        <f>IF(N588="nulová",J588,0)</f>
        <v>0</v>
      </c>
      <c r="BJ588" s="20" t="s">
        <v>145</v>
      </c>
      <c r="BK588" s="215">
        <f>ROUND(I588*H588,2)</f>
        <v>0</v>
      </c>
      <c r="BL588" s="20" t="s">
        <v>229</v>
      </c>
      <c r="BM588" s="214" t="s">
        <v>1299</v>
      </c>
    </row>
    <row r="589" s="2" customFormat="1">
      <c r="A589" s="41"/>
      <c r="B589" s="42"/>
      <c r="C589" s="43"/>
      <c r="D589" s="216" t="s">
        <v>147</v>
      </c>
      <c r="E589" s="43"/>
      <c r="F589" s="217" t="s">
        <v>1300</v>
      </c>
      <c r="G589" s="43"/>
      <c r="H589" s="43"/>
      <c r="I589" s="218"/>
      <c r="J589" s="43"/>
      <c r="K589" s="43"/>
      <c r="L589" s="47"/>
      <c r="M589" s="219"/>
      <c r="N589" s="220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147</v>
      </c>
      <c r="AU589" s="20" t="s">
        <v>145</v>
      </c>
    </row>
    <row r="590" s="2" customFormat="1" ht="16.5" customHeight="1">
      <c r="A590" s="41"/>
      <c r="B590" s="42"/>
      <c r="C590" s="203" t="s">
        <v>1301</v>
      </c>
      <c r="D590" s="203" t="s">
        <v>139</v>
      </c>
      <c r="E590" s="204" t="s">
        <v>1302</v>
      </c>
      <c r="F590" s="205" t="s">
        <v>1303</v>
      </c>
      <c r="G590" s="206" t="s">
        <v>142</v>
      </c>
      <c r="H590" s="207">
        <v>209</v>
      </c>
      <c r="I590" s="208"/>
      <c r="J590" s="209">
        <f>ROUND(I590*H590,2)</f>
        <v>0</v>
      </c>
      <c r="K590" s="205" t="s">
        <v>143</v>
      </c>
      <c r="L590" s="47"/>
      <c r="M590" s="210" t="s">
        <v>19</v>
      </c>
      <c r="N590" s="211" t="s">
        <v>43</v>
      </c>
      <c r="O590" s="87"/>
      <c r="P590" s="212">
        <f>O590*H590</f>
        <v>0</v>
      </c>
      <c r="Q590" s="212">
        <v>0</v>
      </c>
      <c r="R590" s="212">
        <f>Q590*H590</f>
        <v>0</v>
      </c>
      <c r="S590" s="212">
        <v>0</v>
      </c>
      <c r="T590" s="213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14" t="s">
        <v>229</v>
      </c>
      <c r="AT590" s="214" t="s">
        <v>139</v>
      </c>
      <c r="AU590" s="214" t="s">
        <v>145</v>
      </c>
      <c r="AY590" s="20" t="s">
        <v>136</v>
      </c>
      <c r="BE590" s="215">
        <f>IF(N590="základní",J590,0)</f>
        <v>0</v>
      </c>
      <c r="BF590" s="215">
        <f>IF(N590="snížená",J590,0)</f>
        <v>0</v>
      </c>
      <c r="BG590" s="215">
        <f>IF(N590="zákl. přenesená",J590,0)</f>
        <v>0</v>
      </c>
      <c r="BH590" s="215">
        <f>IF(N590="sníž. přenesená",J590,0)</f>
        <v>0</v>
      </c>
      <c r="BI590" s="215">
        <f>IF(N590="nulová",J590,0)</f>
        <v>0</v>
      </c>
      <c r="BJ590" s="20" t="s">
        <v>145</v>
      </c>
      <c r="BK590" s="215">
        <f>ROUND(I590*H590,2)</f>
        <v>0</v>
      </c>
      <c r="BL590" s="20" t="s">
        <v>229</v>
      </c>
      <c r="BM590" s="214" t="s">
        <v>1304</v>
      </c>
    </row>
    <row r="591" s="2" customFormat="1">
      <c r="A591" s="41"/>
      <c r="B591" s="42"/>
      <c r="C591" s="43"/>
      <c r="D591" s="216" t="s">
        <v>147</v>
      </c>
      <c r="E591" s="43"/>
      <c r="F591" s="217" t="s">
        <v>1305</v>
      </c>
      <c r="G591" s="43"/>
      <c r="H591" s="43"/>
      <c r="I591" s="218"/>
      <c r="J591" s="43"/>
      <c r="K591" s="43"/>
      <c r="L591" s="47"/>
      <c r="M591" s="219"/>
      <c r="N591" s="220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147</v>
      </c>
      <c r="AU591" s="20" t="s">
        <v>145</v>
      </c>
    </row>
    <row r="592" s="2" customFormat="1" ht="16.5" customHeight="1">
      <c r="A592" s="41"/>
      <c r="B592" s="42"/>
      <c r="C592" s="203" t="s">
        <v>1306</v>
      </c>
      <c r="D592" s="203" t="s">
        <v>139</v>
      </c>
      <c r="E592" s="204" t="s">
        <v>1307</v>
      </c>
      <c r="F592" s="205" t="s">
        <v>1308</v>
      </c>
      <c r="G592" s="206" t="s">
        <v>142</v>
      </c>
      <c r="H592" s="207">
        <v>209</v>
      </c>
      <c r="I592" s="208"/>
      <c r="J592" s="209">
        <f>ROUND(I592*H592,2)</f>
        <v>0</v>
      </c>
      <c r="K592" s="205" t="s">
        <v>143</v>
      </c>
      <c r="L592" s="47"/>
      <c r="M592" s="210" t="s">
        <v>19</v>
      </c>
      <c r="N592" s="211" t="s">
        <v>43</v>
      </c>
      <c r="O592" s="87"/>
      <c r="P592" s="212">
        <f>O592*H592</f>
        <v>0</v>
      </c>
      <c r="Q592" s="212">
        <v>0.001</v>
      </c>
      <c r="R592" s="212">
        <f>Q592*H592</f>
        <v>0.20899999999999999</v>
      </c>
      <c r="S592" s="212">
        <v>0.00031</v>
      </c>
      <c r="T592" s="213">
        <f>S592*H592</f>
        <v>0.06479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14" t="s">
        <v>229</v>
      </c>
      <c r="AT592" s="214" t="s">
        <v>139</v>
      </c>
      <c r="AU592" s="214" t="s">
        <v>145</v>
      </c>
      <c r="AY592" s="20" t="s">
        <v>136</v>
      </c>
      <c r="BE592" s="215">
        <f>IF(N592="základní",J592,0)</f>
        <v>0</v>
      </c>
      <c r="BF592" s="215">
        <f>IF(N592="snížená",J592,0)</f>
        <v>0</v>
      </c>
      <c r="BG592" s="215">
        <f>IF(N592="zákl. přenesená",J592,0)</f>
        <v>0</v>
      </c>
      <c r="BH592" s="215">
        <f>IF(N592="sníž. přenesená",J592,0)</f>
        <v>0</v>
      </c>
      <c r="BI592" s="215">
        <f>IF(N592="nulová",J592,0)</f>
        <v>0</v>
      </c>
      <c r="BJ592" s="20" t="s">
        <v>145</v>
      </c>
      <c r="BK592" s="215">
        <f>ROUND(I592*H592,2)</f>
        <v>0</v>
      </c>
      <c r="BL592" s="20" t="s">
        <v>229</v>
      </c>
      <c r="BM592" s="214" t="s">
        <v>1309</v>
      </c>
    </row>
    <row r="593" s="2" customFormat="1">
      <c r="A593" s="41"/>
      <c r="B593" s="42"/>
      <c r="C593" s="43"/>
      <c r="D593" s="216" t="s">
        <v>147</v>
      </c>
      <c r="E593" s="43"/>
      <c r="F593" s="217" t="s">
        <v>1310</v>
      </c>
      <c r="G593" s="43"/>
      <c r="H593" s="43"/>
      <c r="I593" s="218"/>
      <c r="J593" s="43"/>
      <c r="K593" s="43"/>
      <c r="L593" s="47"/>
      <c r="M593" s="219"/>
      <c r="N593" s="220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147</v>
      </c>
      <c r="AU593" s="20" t="s">
        <v>145</v>
      </c>
    </row>
    <row r="594" s="2" customFormat="1" ht="16.5" customHeight="1">
      <c r="A594" s="41"/>
      <c r="B594" s="42"/>
      <c r="C594" s="203" t="s">
        <v>1311</v>
      </c>
      <c r="D594" s="203" t="s">
        <v>139</v>
      </c>
      <c r="E594" s="204" t="s">
        <v>1312</v>
      </c>
      <c r="F594" s="205" t="s">
        <v>1313</v>
      </c>
      <c r="G594" s="206" t="s">
        <v>142</v>
      </c>
      <c r="H594" s="207">
        <v>10</v>
      </c>
      <c r="I594" s="208"/>
      <c r="J594" s="209">
        <f>ROUND(I594*H594,2)</f>
        <v>0</v>
      </c>
      <c r="K594" s="205" t="s">
        <v>143</v>
      </c>
      <c r="L594" s="47"/>
      <c r="M594" s="210" t="s">
        <v>19</v>
      </c>
      <c r="N594" s="211" t="s">
        <v>43</v>
      </c>
      <c r="O594" s="87"/>
      <c r="P594" s="212">
        <f>O594*H594</f>
        <v>0</v>
      </c>
      <c r="Q594" s="212">
        <v>0.00029</v>
      </c>
      <c r="R594" s="212">
        <f>Q594*H594</f>
        <v>0.0028999999999999998</v>
      </c>
      <c r="S594" s="212">
        <v>0</v>
      </c>
      <c r="T594" s="213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14" t="s">
        <v>229</v>
      </c>
      <c r="AT594" s="214" t="s">
        <v>139</v>
      </c>
      <c r="AU594" s="214" t="s">
        <v>145</v>
      </c>
      <c r="AY594" s="20" t="s">
        <v>136</v>
      </c>
      <c r="BE594" s="215">
        <f>IF(N594="základní",J594,0)</f>
        <v>0</v>
      </c>
      <c r="BF594" s="215">
        <f>IF(N594="snížená",J594,0)</f>
        <v>0</v>
      </c>
      <c r="BG594" s="215">
        <f>IF(N594="zákl. přenesená",J594,0)</f>
        <v>0</v>
      </c>
      <c r="BH594" s="215">
        <f>IF(N594="sníž. přenesená",J594,0)</f>
        <v>0</v>
      </c>
      <c r="BI594" s="215">
        <f>IF(N594="nulová",J594,0)</f>
        <v>0</v>
      </c>
      <c r="BJ594" s="20" t="s">
        <v>145</v>
      </c>
      <c r="BK594" s="215">
        <f>ROUND(I594*H594,2)</f>
        <v>0</v>
      </c>
      <c r="BL594" s="20" t="s">
        <v>229</v>
      </c>
      <c r="BM594" s="214" t="s">
        <v>1314</v>
      </c>
    </row>
    <row r="595" s="2" customFormat="1">
      <c r="A595" s="41"/>
      <c r="B595" s="42"/>
      <c r="C595" s="43"/>
      <c r="D595" s="216" t="s">
        <v>147</v>
      </c>
      <c r="E595" s="43"/>
      <c r="F595" s="217" t="s">
        <v>1315</v>
      </c>
      <c r="G595" s="43"/>
      <c r="H595" s="43"/>
      <c r="I595" s="218"/>
      <c r="J595" s="43"/>
      <c r="K595" s="43"/>
      <c r="L595" s="47"/>
      <c r="M595" s="219"/>
      <c r="N595" s="220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147</v>
      </c>
      <c r="AU595" s="20" t="s">
        <v>145</v>
      </c>
    </row>
    <row r="596" s="2" customFormat="1" ht="16.5" customHeight="1">
      <c r="A596" s="41"/>
      <c r="B596" s="42"/>
      <c r="C596" s="203" t="s">
        <v>1316</v>
      </c>
      <c r="D596" s="203" t="s">
        <v>139</v>
      </c>
      <c r="E596" s="204" t="s">
        <v>1317</v>
      </c>
      <c r="F596" s="205" t="s">
        <v>1318</v>
      </c>
      <c r="G596" s="206" t="s">
        <v>142</v>
      </c>
      <c r="H596" s="207">
        <v>49</v>
      </c>
      <c r="I596" s="208"/>
      <c r="J596" s="209">
        <f>ROUND(I596*H596,2)</f>
        <v>0</v>
      </c>
      <c r="K596" s="205" t="s">
        <v>143</v>
      </c>
      <c r="L596" s="47"/>
      <c r="M596" s="210" t="s">
        <v>19</v>
      </c>
      <c r="N596" s="211" t="s">
        <v>43</v>
      </c>
      <c r="O596" s="87"/>
      <c r="P596" s="212">
        <f>O596*H596</f>
        <v>0</v>
      </c>
      <c r="Q596" s="212">
        <v>0</v>
      </c>
      <c r="R596" s="212">
        <f>Q596*H596</f>
        <v>0</v>
      </c>
      <c r="S596" s="212">
        <v>3.0000000000000001E-05</v>
      </c>
      <c r="T596" s="213">
        <f>S596*H596</f>
        <v>0.00147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4" t="s">
        <v>229</v>
      </c>
      <c r="AT596" s="214" t="s">
        <v>139</v>
      </c>
      <c r="AU596" s="214" t="s">
        <v>145</v>
      </c>
      <c r="AY596" s="20" t="s">
        <v>136</v>
      </c>
      <c r="BE596" s="215">
        <f>IF(N596="základní",J596,0)</f>
        <v>0</v>
      </c>
      <c r="BF596" s="215">
        <f>IF(N596="snížená",J596,0)</f>
        <v>0</v>
      </c>
      <c r="BG596" s="215">
        <f>IF(N596="zákl. přenesená",J596,0)</f>
        <v>0</v>
      </c>
      <c r="BH596" s="215">
        <f>IF(N596="sníž. přenesená",J596,0)</f>
        <v>0</v>
      </c>
      <c r="BI596" s="215">
        <f>IF(N596="nulová",J596,0)</f>
        <v>0</v>
      </c>
      <c r="BJ596" s="20" t="s">
        <v>145</v>
      </c>
      <c r="BK596" s="215">
        <f>ROUND(I596*H596,2)</f>
        <v>0</v>
      </c>
      <c r="BL596" s="20" t="s">
        <v>229</v>
      </c>
      <c r="BM596" s="214" t="s">
        <v>1319</v>
      </c>
    </row>
    <row r="597" s="2" customFormat="1">
      <c r="A597" s="41"/>
      <c r="B597" s="42"/>
      <c r="C597" s="43"/>
      <c r="D597" s="216" t="s">
        <v>147</v>
      </c>
      <c r="E597" s="43"/>
      <c r="F597" s="217" t="s">
        <v>1320</v>
      </c>
      <c r="G597" s="43"/>
      <c r="H597" s="43"/>
      <c r="I597" s="218"/>
      <c r="J597" s="43"/>
      <c r="K597" s="43"/>
      <c r="L597" s="47"/>
      <c r="M597" s="219"/>
      <c r="N597" s="220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147</v>
      </c>
      <c r="AU597" s="20" t="s">
        <v>145</v>
      </c>
    </row>
    <row r="598" s="2" customFormat="1" ht="16.5" customHeight="1">
      <c r="A598" s="41"/>
      <c r="B598" s="42"/>
      <c r="C598" s="255" t="s">
        <v>1321</v>
      </c>
      <c r="D598" s="255" t="s">
        <v>385</v>
      </c>
      <c r="E598" s="256" t="s">
        <v>1322</v>
      </c>
      <c r="F598" s="257" t="s">
        <v>1323</v>
      </c>
      <c r="G598" s="258" t="s">
        <v>142</v>
      </c>
      <c r="H598" s="259">
        <v>49</v>
      </c>
      <c r="I598" s="260"/>
      <c r="J598" s="261">
        <f>ROUND(I598*H598,2)</f>
        <v>0</v>
      </c>
      <c r="K598" s="257" t="s">
        <v>143</v>
      </c>
      <c r="L598" s="262"/>
      <c r="M598" s="263" t="s">
        <v>19</v>
      </c>
      <c r="N598" s="264" t="s">
        <v>43</v>
      </c>
      <c r="O598" s="87"/>
      <c r="P598" s="212">
        <f>O598*H598</f>
        <v>0</v>
      </c>
      <c r="Q598" s="212">
        <v>0</v>
      </c>
      <c r="R598" s="212">
        <f>Q598*H598</f>
        <v>0</v>
      </c>
      <c r="S598" s="212">
        <v>0</v>
      </c>
      <c r="T598" s="213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4" t="s">
        <v>313</v>
      </c>
      <c r="AT598" s="214" t="s">
        <v>385</v>
      </c>
      <c r="AU598" s="214" t="s">
        <v>145</v>
      </c>
      <c r="AY598" s="20" t="s">
        <v>136</v>
      </c>
      <c r="BE598" s="215">
        <f>IF(N598="základní",J598,0)</f>
        <v>0</v>
      </c>
      <c r="BF598" s="215">
        <f>IF(N598="snížená",J598,0)</f>
        <v>0</v>
      </c>
      <c r="BG598" s="215">
        <f>IF(N598="zákl. přenesená",J598,0)</f>
        <v>0</v>
      </c>
      <c r="BH598" s="215">
        <f>IF(N598="sníž. přenesená",J598,0)</f>
        <v>0</v>
      </c>
      <c r="BI598" s="215">
        <f>IF(N598="nulová",J598,0)</f>
        <v>0</v>
      </c>
      <c r="BJ598" s="20" t="s">
        <v>145</v>
      </c>
      <c r="BK598" s="215">
        <f>ROUND(I598*H598,2)</f>
        <v>0</v>
      </c>
      <c r="BL598" s="20" t="s">
        <v>229</v>
      </c>
      <c r="BM598" s="214" t="s">
        <v>1324</v>
      </c>
    </row>
    <row r="599" s="13" customFormat="1">
      <c r="A599" s="13"/>
      <c r="B599" s="221"/>
      <c r="C599" s="222"/>
      <c r="D599" s="223" t="s">
        <v>149</v>
      </c>
      <c r="E599" s="222"/>
      <c r="F599" s="225" t="s">
        <v>1325</v>
      </c>
      <c r="G599" s="222"/>
      <c r="H599" s="226">
        <v>49</v>
      </c>
      <c r="I599" s="227"/>
      <c r="J599" s="222"/>
      <c r="K599" s="222"/>
      <c r="L599" s="228"/>
      <c r="M599" s="229"/>
      <c r="N599" s="230"/>
      <c r="O599" s="230"/>
      <c r="P599" s="230"/>
      <c r="Q599" s="230"/>
      <c r="R599" s="230"/>
      <c r="S599" s="230"/>
      <c r="T599" s="23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2" t="s">
        <v>149</v>
      </c>
      <c r="AU599" s="232" t="s">
        <v>145</v>
      </c>
      <c r="AV599" s="13" t="s">
        <v>145</v>
      </c>
      <c r="AW599" s="13" t="s">
        <v>4</v>
      </c>
      <c r="AX599" s="13" t="s">
        <v>79</v>
      </c>
      <c r="AY599" s="232" t="s">
        <v>136</v>
      </c>
    </row>
    <row r="600" s="2" customFormat="1" ht="16.5" customHeight="1">
      <c r="A600" s="41"/>
      <c r="B600" s="42"/>
      <c r="C600" s="203" t="s">
        <v>1326</v>
      </c>
      <c r="D600" s="203" t="s">
        <v>139</v>
      </c>
      <c r="E600" s="204" t="s">
        <v>1327</v>
      </c>
      <c r="F600" s="205" t="s">
        <v>1328</v>
      </c>
      <c r="G600" s="206" t="s">
        <v>142</v>
      </c>
      <c r="H600" s="207">
        <v>209</v>
      </c>
      <c r="I600" s="208"/>
      <c r="J600" s="209">
        <f>ROUND(I600*H600,2)</f>
        <v>0</v>
      </c>
      <c r="K600" s="205" t="s">
        <v>143</v>
      </c>
      <c r="L600" s="47"/>
      <c r="M600" s="210" t="s">
        <v>19</v>
      </c>
      <c r="N600" s="211" t="s">
        <v>43</v>
      </c>
      <c r="O600" s="87"/>
      <c r="P600" s="212">
        <f>O600*H600</f>
        <v>0</v>
      </c>
      <c r="Q600" s="212">
        <v>0.00073999999999999999</v>
      </c>
      <c r="R600" s="212">
        <f>Q600*H600</f>
        <v>0.15465999999999999</v>
      </c>
      <c r="S600" s="212">
        <v>0</v>
      </c>
      <c r="T600" s="213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4" t="s">
        <v>229</v>
      </c>
      <c r="AT600" s="214" t="s">
        <v>139</v>
      </c>
      <c r="AU600" s="214" t="s">
        <v>145</v>
      </c>
      <c r="AY600" s="20" t="s">
        <v>136</v>
      </c>
      <c r="BE600" s="215">
        <f>IF(N600="základní",J600,0)</f>
        <v>0</v>
      </c>
      <c r="BF600" s="215">
        <f>IF(N600="snížená",J600,0)</f>
        <v>0</v>
      </c>
      <c r="BG600" s="215">
        <f>IF(N600="zákl. přenesená",J600,0)</f>
        <v>0</v>
      </c>
      <c r="BH600" s="215">
        <f>IF(N600="sníž. přenesená",J600,0)</f>
        <v>0</v>
      </c>
      <c r="BI600" s="215">
        <f>IF(N600="nulová",J600,0)</f>
        <v>0</v>
      </c>
      <c r="BJ600" s="20" t="s">
        <v>145</v>
      </c>
      <c r="BK600" s="215">
        <f>ROUND(I600*H600,2)</f>
        <v>0</v>
      </c>
      <c r="BL600" s="20" t="s">
        <v>229</v>
      </c>
      <c r="BM600" s="214" t="s">
        <v>1329</v>
      </c>
    </row>
    <row r="601" s="2" customFormat="1">
      <c r="A601" s="41"/>
      <c r="B601" s="42"/>
      <c r="C601" s="43"/>
      <c r="D601" s="216" t="s">
        <v>147</v>
      </c>
      <c r="E601" s="43"/>
      <c r="F601" s="217" t="s">
        <v>1330</v>
      </c>
      <c r="G601" s="43"/>
      <c r="H601" s="43"/>
      <c r="I601" s="218"/>
      <c r="J601" s="43"/>
      <c r="K601" s="43"/>
      <c r="L601" s="47"/>
      <c r="M601" s="219"/>
      <c r="N601" s="220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147</v>
      </c>
      <c r="AU601" s="20" t="s">
        <v>145</v>
      </c>
    </row>
    <row r="602" s="2" customFormat="1" ht="16.5" customHeight="1">
      <c r="A602" s="41"/>
      <c r="B602" s="42"/>
      <c r="C602" s="203" t="s">
        <v>1331</v>
      </c>
      <c r="D602" s="203" t="s">
        <v>139</v>
      </c>
      <c r="E602" s="204" t="s">
        <v>1332</v>
      </c>
      <c r="F602" s="205" t="s">
        <v>1333</v>
      </c>
      <c r="G602" s="206" t="s">
        <v>142</v>
      </c>
      <c r="H602" s="207">
        <v>209</v>
      </c>
      <c r="I602" s="208"/>
      <c r="J602" s="209">
        <f>ROUND(I602*H602,2)</f>
        <v>0</v>
      </c>
      <c r="K602" s="205" t="s">
        <v>143</v>
      </c>
      <c r="L602" s="47"/>
      <c r="M602" s="210" t="s">
        <v>19</v>
      </c>
      <c r="N602" s="211" t="s">
        <v>43</v>
      </c>
      <c r="O602" s="87"/>
      <c r="P602" s="212">
        <f>O602*H602</f>
        <v>0</v>
      </c>
      <c r="Q602" s="212">
        <v>0</v>
      </c>
      <c r="R602" s="212">
        <f>Q602*H602</f>
        <v>0</v>
      </c>
      <c r="S602" s="212">
        <v>0</v>
      </c>
      <c r="T602" s="213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4" t="s">
        <v>229</v>
      </c>
      <c r="AT602" s="214" t="s">
        <v>139</v>
      </c>
      <c r="AU602" s="214" t="s">
        <v>145</v>
      </c>
      <c r="AY602" s="20" t="s">
        <v>136</v>
      </c>
      <c r="BE602" s="215">
        <f>IF(N602="základní",J602,0)</f>
        <v>0</v>
      </c>
      <c r="BF602" s="215">
        <f>IF(N602="snížená",J602,0)</f>
        <v>0</v>
      </c>
      <c r="BG602" s="215">
        <f>IF(N602="zákl. přenesená",J602,0)</f>
        <v>0</v>
      </c>
      <c r="BH602" s="215">
        <f>IF(N602="sníž. přenesená",J602,0)</f>
        <v>0</v>
      </c>
      <c r="BI602" s="215">
        <f>IF(N602="nulová",J602,0)</f>
        <v>0</v>
      </c>
      <c r="BJ602" s="20" t="s">
        <v>145</v>
      </c>
      <c r="BK602" s="215">
        <f>ROUND(I602*H602,2)</f>
        <v>0</v>
      </c>
      <c r="BL602" s="20" t="s">
        <v>229</v>
      </c>
      <c r="BM602" s="214" t="s">
        <v>1334</v>
      </c>
    </row>
    <row r="603" s="2" customFormat="1">
      <c r="A603" s="41"/>
      <c r="B603" s="42"/>
      <c r="C603" s="43"/>
      <c r="D603" s="216" t="s">
        <v>147</v>
      </c>
      <c r="E603" s="43"/>
      <c r="F603" s="217" t="s">
        <v>1335</v>
      </c>
      <c r="G603" s="43"/>
      <c r="H603" s="43"/>
      <c r="I603" s="218"/>
      <c r="J603" s="43"/>
      <c r="K603" s="43"/>
      <c r="L603" s="47"/>
      <c r="M603" s="219"/>
      <c r="N603" s="220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147</v>
      </c>
      <c r="AU603" s="20" t="s">
        <v>145</v>
      </c>
    </row>
    <row r="604" s="12" customFormat="1" ht="22.8" customHeight="1">
      <c r="A604" s="12"/>
      <c r="B604" s="187"/>
      <c r="C604" s="188"/>
      <c r="D604" s="189" t="s">
        <v>70</v>
      </c>
      <c r="E604" s="201" t="s">
        <v>1336</v>
      </c>
      <c r="F604" s="201" t="s">
        <v>1337</v>
      </c>
      <c r="G604" s="188"/>
      <c r="H604" s="188"/>
      <c r="I604" s="191"/>
      <c r="J604" s="202">
        <f>BK604</f>
        <v>0</v>
      </c>
      <c r="K604" s="188"/>
      <c r="L604" s="193"/>
      <c r="M604" s="194"/>
      <c r="N604" s="195"/>
      <c r="O604" s="195"/>
      <c r="P604" s="196">
        <f>SUM(P605:P606)</f>
        <v>0</v>
      </c>
      <c r="Q604" s="195"/>
      <c r="R604" s="196">
        <f>SUM(R605:R606)</f>
        <v>8.0000000000000007E-05</v>
      </c>
      <c r="S604" s="195"/>
      <c r="T604" s="197">
        <f>SUM(T605:T606)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198" t="s">
        <v>145</v>
      </c>
      <c r="AT604" s="199" t="s">
        <v>70</v>
      </c>
      <c r="AU604" s="199" t="s">
        <v>79</v>
      </c>
      <c r="AY604" s="198" t="s">
        <v>136</v>
      </c>
      <c r="BK604" s="200">
        <f>SUM(BK605:BK606)</f>
        <v>0</v>
      </c>
    </row>
    <row r="605" s="2" customFormat="1" ht="24.15" customHeight="1">
      <c r="A605" s="41"/>
      <c r="B605" s="42"/>
      <c r="C605" s="203" t="s">
        <v>1338</v>
      </c>
      <c r="D605" s="203" t="s">
        <v>139</v>
      </c>
      <c r="E605" s="204" t="s">
        <v>1339</v>
      </c>
      <c r="F605" s="205" t="s">
        <v>1340</v>
      </c>
      <c r="G605" s="206" t="s">
        <v>142</v>
      </c>
      <c r="H605" s="207">
        <v>1</v>
      </c>
      <c r="I605" s="208"/>
      <c r="J605" s="209">
        <f>ROUND(I605*H605,2)</f>
        <v>0</v>
      </c>
      <c r="K605" s="205" t="s">
        <v>143</v>
      </c>
      <c r="L605" s="47"/>
      <c r="M605" s="210" t="s">
        <v>19</v>
      </c>
      <c r="N605" s="211" t="s">
        <v>43</v>
      </c>
      <c r="O605" s="87"/>
      <c r="P605" s="212">
        <f>O605*H605</f>
        <v>0</v>
      </c>
      <c r="Q605" s="212">
        <v>8.0000000000000007E-05</v>
      </c>
      <c r="R605" s="212">
        <f>Q605*H605</f>
        <v>8.0000000000000007E-05</v>
      </c>
      <c r="S605" s="212">
        <v>0</v>
      </c>
      <c r="T605" s="213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4" t="s">
        <v>229</v>
      </c>
      <c r="AT605" s="214" t="s">
        <v>139</v>
      </c>
      <c r="AU605" s="214" t="s">
        <v>145</v>
      </c>
      <c r="AY605" s="20" t="s">
        <v>136</v>
      </c>
      <c r="BE605" s="215">
        <f>IF(N605="základní",J605,0)</f>
        <v>0</v>
      </c>
      <c r="BF605" s="215">
        <f>IF(N605="snížená",J605,0)</f>
        <v>0</v>
      </c>
      <c r="BG605" s="215">
        <f>IF(N605="zákl. přenesená",J605,0)</f>
        <v>0</v>
      </c>
      <c r="BH605" s="215">
        <f>IF(N605="sníž. přenesená",J605,0)</f>
        <v>0</v>
      </c>
      <c r="BI605" s="215">
        <f>IF(N605="nulová",J605,0)</f>
        <v>0</v>
      </c>
      <c r="BJ605" s="20" t="s">
        <v>145</v>
      </c>
      <c r="BK605" s="215">
        <f>ROUND(I605*H605,2)</f>
        <v>0</v>
      </c>
      <c r="BL605" s="20" t="s">
        <v>229</v>
      </c>
      <c r="BM605" s="214" t="s">
        <v>1341</v>
      </c>
    </row>
    <row r="606" s="2" customFormat="1">
      <c r="A606" s="41"/>
      <c r="B606" s="42"/>
      <c r="C606" s="43"/>
      <c r="D606" s="216" t="s">
        <v>147</v>
      </c>
      <c r="E606" s="43"/>
      <c r="F606" s="217" t="s">
        <v>1342</v>
      </c>
      <c r="G606" s="43"/>
      <c r="H606" s="43"/>
      <c r="I606" s="218"/>
      <c r="J606" s="43"/>
      <c r="K606" s="43"/>
      <c r="L606" s="47"/>
      <c r="M606" s="219"/>
      <c r="N606" s="220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147</v>
      </c>
      <c r="AU606" s="20" t="s">
        <v>145</v>
      </c>
    </row>
    <row r="607" s="12" customFormat="1" ht="25.92" customHeight="1">
      <c r="A607" s="12"/>
      <c r="B607" s="187"/>
      <c r="C607" s="188"/>
      <c r="D607" s="189" t="s">
        <v>70</v>
      </c>
      <c r="E607" s="190" t="s">
        <v>1343</v>
      </c>
      <c r="F607" s="190" t="s">
        <v>1344</v>
      </c>
      <c r="G607" s="188"/>
      <c r="H607" s="188"/>
      <c r="I607" s="191"/>
      <c r="J607" s="192">
        <f>BK607</f>
        <v>0</v>
      </c>
      <c r="K607" s="188"/>
      <c r="L607" s="193"/>
      <c r="M607" s="194"/>
      <c r="N607" s="195"/>
      <c r="O607" s="195"/>
      <c r="P607" s="196">
        <f>P608+P611+P614+P617</f>
        <v>0</v>
      </c>
      <c r="Q607" s="195"/>
      <c r="R607" s="196">
        <f>R608+R611+R614+R617</f>
        <v>0</v>
      </c>
      <c r="S607" s="195"/>
      <c r="T607" s="197">
        <f>T608+T611+T614+T617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198" t="s">
        <v>169</v>
      </c>
      <c r="AT607" s="199" t="s">
        <v>70</v>
      </c>
      <c r="AU607" s="199" t="s">
        <v>71</v>
      </c>
      <c r="AY607" s="198" t="s">
        <v>136</v>
      </c>
      <c r="BK607" s="200">
        <f>BK608+BK611+BK614+BK617</f>
        <v>0</v>
      </c>
    </row>
    <row r="608" s="12" customFormat="1" ht="22.8" customHeight="1">
      <c r="A608" s="12"/>
      <c r="B608" s="187"/>
      <c r="C608" s="188"/>
      <c r="D608" s="189" t="s">
        <v>70</v>
      </c>
      <c r="E608" s="201" t="s">
        <v>1345</v>
      </c>
      <c r="F608" s="201" t="s">
        <v>1346</v>
      </c>
      <c r="G608" s="188"/>
      <c r="H608" s="188"/>
      <c r="I608" s="191"/>
      <c r="J608" s="202">
        <f>BK608</f>
        <v>0</v>
      </c>
      <c r="K608" s="188"/>
      <c r="L608" s="193"/>
      <c r="M608" s="194"/>
      <c r="N608" s="195"/>
      <c r="O608" s="195"/>
      <c r="P608" s="196">
        <f>SUM(P609:P610)</f>
        <v>0</v>
      </c>
      <c r="Q608" s="195"/>
      <c r="R608" s="196">
        <f>SUM(R609:R610)</f>
        <v>0</v>
      </c>
      <c r="S608" s="195"/>
      <c r="T608" s="197">
        <f>SUM(T609:T610)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198" t="s">
        <v>169</v>
      </c>
      <c r="AT608" s="199" t="s">
        <v>70</v>
      </c>
      <c r="AU608" s="199" t="s">
        <v>79</v>
      </c>
      <c r="AY608" s="198" t="s">
        <v>136</v>
      </c>
      <c r="BK608" s="200">
        <f>SUM(BK609:BK610)</f>
        <v>0</v>
      </c>
    </row>
    <row r="609" s="2" customFormat="1" ht="16.5" customHeight="1">
      <c r="A609" s="41"/>
      <c r="B609" s="42"/>
      <c r="C609" s="203" t="s">
        <v>1347</v>
      </c>
      <c r="D609" s="203" t="s">
        <v>139</v>
      </c>
      <c r="E609" s="204" t="s">
        <v>1348</v>
      </c>
      <c r="F609" s="205" t="s">
        <v>1349</v>
      </c>
      <c r="G609" s="206" t="s">
        <v>482</v>
      </c>
      <c r="H609" s="207">
        <v>1</v>
      </c>
      <c r="I609" s="208"/>
      <c r="J609" s="209">
        <f>ROUND(I609*H609,2)</f>
        <v>0</v>
      </c>
      <c r="K609" s="205" t="s">
        <v>143</v>
      </c>
      <c r="L609" s="47"/>
      <c r="M609" s="210" t="s">
        <v>19</v>
      </c>
      <c r="N609" s="211" t="s">
        <v>43</v>
      </c>
      <c r="O609" s="87"/>
      <c r="P609" s="212">
        <f>O609*H609</f>
        <v>0</v>
      </c>
      <c r="Q609" s="212">
        <v>0</v>
      </c>
      <c r="R609" s="212">
        <f>Q609*H609</f>
        <v>0</v>
      </c>
      <c r="S609" s="212">
        <v>0</v>
      </c>
      <c r="T609" s="213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4" t="s">
        <v>1350</v>
      </c>
      <c r="AT609" s="214" t="s">
        <v>139</v>
      </c>
      <c r="AU609" s="214" t="s">
        <v>145</v>
      </c>
      <c r="AY609" s="20" t="s">
        <v>136</v>
      </c>
      <c r="BE609" s="215">
        <f>IF(N609="základní",J609,0)</f>
        <v>0</v>
      </c>
      <c r="BF609" s="215">
        <f>IF(N609="snížená",J609,0)</f>
        <v>0</v>
      </c>
      <c r="BG609" s="215">
        <f>IF(N609="zákl. přenesená",J609,0)</f>
        <v>0</v>
      </c>
      <c r="BH609" s="215">
        <f>IF(N609="sníž. přenesená",J609,0)</f>
        <v>0</v>
      </c>
      <c r="BI609" s="215">
        <f>IF(N609="nulová",J609,0)</f>
        <v>0</v>
      </c>
      <c r="BJ609" s="20" t="s">
        <v>145</v>
      </c>
      <c r="BK609" s="215">
        <f>ROUND(I609*H609,2)</f>
        <v>0</v>
      </c>
      <c r="BL609" s="20" t="s">
        <v>1350</v>
      </c>
      <c r="BM609" s="214" t="s">
        <v>1351</v>
      </c>
    </row>
    <row r="610" s="2" customFormat="1">
      <c r="A610" s="41"/>
      <c r="B610" s="42"/>
      <c r="C610" s="43"/>
      <c r="D610" s="216" t="s">
        <v>147</v>
      </c>
      <c r="E610" s="43"/>
      <c r="F610" s="217" t="s">
        <v>1352</v>
      </c>
      <c r="G610" s="43"/>
      <c r="H610" s="43"/>
      <c r="I610" s="218"/>
      <c r="J610" s="43"/>
      <c r="K610" s="43"/>
      <c r="L610" s="47"/>
      <c r="M610" s="219"/>
      <c r="N610" s="220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147</v>
      </c>
      <c r="AU610" s="20" t="s">
        <v>145</v>
      </c>
    </row>
    <row r="611" s="12" customFormat="1" ht="22.8" customHeight="1">
      <c r="A611" s="12"/>
      <c r="B611" s="187"/>
      <c r="C611" s="188"/>
      <c r="D611" s="189" t="s">
        <v>70</v>
      </c>
      <c r="E611" s="201" t="s">
        <v>1353</v>
      </c>
      <c r="F611" s="201" t="s">
        <v>1354</v>
      </c>
      <c r="G611" s="188"/>
      <c r="H611" s="188"/>
      <c r="I611" s="191"/>
      <c r="J611" s="202">
        <f>BK611</f>
        <v>0</v>
      </c>
      <c r="K611" s="188"/>
      <c r="L611" s="193"/>
      <c r="M611" s="194"/>
      <c r="N611" s="195"/>
      <c r="O611" s="195"/>
      <c r="P611" s="196">
        <f>SUM(P612:P613)</f>
        <v>0</v>
      </c>
      <c r="Q611" s="195"/>
      <c r="R611" s="196">
        <f>SUM(R612:R613)</f>
        <v>0</v>
      </c>
      <c r="S611" s="195"/>
      <c r="T611" s="197">
        <f>SUM(T612:T613)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198" t="s">
        <v>169</v>
      </c>
      <c r="AT611" s="199" t="s">
        <v>70</v>
      </c>
      <c r="AU611" s="199" t="s">
        <v>79</v>
      </c>
      <c r="AY611" s="198" t="s">
        <v>136</v>
      </c>
      <c r="BK611" s="200">
        <f>SUM(BK612:BK613)</f>
        <v>0</v>
      </c>
    </row>
    <row r="612" s="2" customFormat="1" ht="16.5" customHeight="1">
      <c r="A612" s="41"/>
      <c r="B612" s="42"/>
      <c r="C612" s="203" t="s">
        <v>1355</v>
      </c>
      <c r="D612" s="203" t="s">
        <v>139</v>
      </c>
      <c r="E612" s="204" t="s">
        <v>1356</v>
      </c>
      <c r="F612" s="205" t="s">
        <v>1357</v>
      </c>
      <c r="G612" s="206" t="s">
        <v>1358</v>
      </c>
      <c r="H612" s="207">
        <v>1</v>
      </c>
      <c r="I612" s="208"/>
      <c r="J612" s="209">
        <f>ROUND(I612*H612,2)</f>
        <v>0</v>
      </c>
      <c r="K612" s="205" t="s">
        <v>143</v>
      </c>
      <c r="L612" s="47"/>
      <c r="M612" s="210" t="s">
        <v>19</v>
      </c>
      <c r="N612" s="211" t="s">
        <v>43</v>
      </c>
      <c r="O612" s="87"/>
      <c r="P612" s="212">
        <f>O612*H612</f>
        <v>0</v>
      </c>
      <c r="Q612" s="212">
        <v>0</v>
      </c>
      <c r="R612" s="212">
        <f>Q612*H612</f>
        <v>0</v>
      </c>
      <c r="S612" s="212">
        <v>0</v>
      </c>
      <c r="T612" s="213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4" t="s">
        <v>1350</v>
      </c>
      <c r="AT612" s="214" t="s">
        <v>139</v>
      </c>
      <c r="AU612" s="214" t="s">
        <v>145</v>
      </c>
      <c r="AY612" s="20" t="s">
        <v>136</v>
      </c>
      <c r="BE612" s="215">
        <f>IF(N612="základní",J612,0)</f>
        <v>0</v>
      </c>
      <c r="BF612" s="215">
        <f>IF(N612="snížená",J612,0)</f>
        <v>0</v>
      </c>
      <c r="BG612" s="215">
        <f>IF(N612="zákl. přenesená",J612,0)</f>
        <v>0</v>
      </c>
      <c r="BH612" s="215">
        <f>IF(N612="sníž. přenesená",J612,0)</f>
        <v>0</v>
      </c>
      <c r="BI612" s="215">
        <f>IF(N612="nulová",J612,0)</f>
        <v>0</v>
      </c>
      <c r="BJ612" s="20" t="s">
        <v>145</v>
      </c>
      <c r="BK612" s="215">
        <f>ROUND(I612*H612,2)</f>
        <v>0</v>
      </c>
      <c r="BL612" s="20" t="s">
        <v>1350</v>
      </c>
      <c r="BM612" s="214" t="s">
        <v>1359</v>
      </c>
    </row>
    <row r="613" s="2" customFormat="1">
      <c r="A613" s="41"/>
      <c r="B613" s="42"/>
      <c r="C613" s="43"/>
      <c r="D613" s="216" t="s">
        <v>147</v>
      </c>
      <c r="E613" s="43"/>
      <c r="F613" s="217" t="s">
        <v>1360</v>
      </c>
      <c r="G613" s="43"/>
      <c r="H613" s="43"/>
      <c r="I613" s="218"/>
      <c r="J613" s="43"/>
      <c r="K613" s="43"/>
      <c r="L613" s="47"/>
      <c r="M613" s="219"/>
      <c r="N613" s="220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147</v>
      </c>
      <c r="AU613" s="20" t="s">
        <v>145</v>
      </c>
    </row>
    <row r="614" s="12" customFormat="1" ht="22.8" customHeight="1">
      <c r="A614" s="12"/>
      <c r="B614" s="187"/>
      <c r="C614" s="188"/>
      <c r="D614" s="189" t="s">
        <v>70</v>
      </c>
      <c r="E614" s="201" t="s">
        <v>1361</v>
      </c>
      <c r="F614" s="201" t="s">
        <v>1362</v>
      </c>
      <c r="G614" s="188"/>
      <c r="H614" s="188"/>
      <c r="I614" s="191"/>
      <c r="J614" s="202">
        <f>BK614</f>
        <v>0</v>
      </c>
      <c r="K614" s="188"/>
      <c r="L614" s="193"/>
      <c r="M614" s="194"/>
      <c r="N614" s="195"/>
      <c r="O614" s="195"/>
      <c r="P614" s="196">
        <f>SUM(P615:P616)</f>
        <v>0</v>
      </c>
      <c r="Q614" s="195"/>
      <c r="R614" s="196">
        <f>SUM(R615:R616)</f>
        <v>0</v>
      </c>
      <c r="S614" s="195"/>
      <c r="T614" s="197">
        <f>SUM(T615:T616)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198" t="s">
        <v>169</v>
      </c>
      <c r="AT614" s="199" t="s">
        <v>70</v>
      </c>
      <c r="AU614" s="199" t="s">
        <v>79</v>
      </c>
      <c r="AY614" s="198" t="s">
        <v>136</v>
      </c>
      <c r="BK614" s="200">
        <f>SUM(BK615:BK616)</f>
        <v>0</v>
      </c>
    </row>
    <row r="615" s="2" customFormat="1" ht="16.5" customHeight="1">
      <c r="A615" s="41"/>
      <c r="B615" s="42"/>
      <c r="C615" s="203" t="s">
        <v>1363</v>
      </c>
      <c r="D615" s="203" t="s">
        <v>139</v>
      </c>
      <c r="E615" s="204" t="s">
        <v>1364</v>
      </c>
      <c r="F615" s="205" t="s">
        <v>1365</v>
      </c>
      <c r="G615" s="206" t="s">
        <v>393</v>
      </c>
      <c r="H615" s="265"/>
      <c r="I615" s="208"/>
      <c r="J615" s="209">
        <f>ROUND(I615*H615,2)</f>
        <v>0</v>
      </c>
      <c r="K615" s="205" t="s">
        <v>143</v>
      </c>
      <c r="L615" s="47"/>
      <c r="M615" s="210" t="s">
        <v>19</v>
      </c>
      <c r="N615" s="211" t="s">
        <v>43</v>
      </c>
      <c r="O615" s="87"/>
      <c r="P615" s="212">
        <f>O615*H615</f>
        <v>0</v>
      </c>
      <c r="Q615" s="212">
        <v>0</v>
      </c>
      <c r="R615" s="212">
        <f>Q615*H615</f>
        <v>0</v>
      </c>
      <c r="S615" s="212">
        <v>0</v>
      </c>
      <c r="T615" s="213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14" t="s">
        <v>1350</v>
      </c>
      <c r="AT615" s="214" t="s">
        <v>139</v>
      </c>
      <c r="AU615" s="214" t="s">
        <v>145</v>
      </c>
      <c r="AY615" s="20" t="s">
        <v>136</v>
      </c>
      <c r="BE615" s="215">
        <f>IF(N615="základní",J615,0)</f>
        <v>0</v>
      </c>
      <c r="BF615" s="215">
        <f>IF(N615="snížená",J615,0)</f>
        <v>0</v>
      </c>
      <c r="BG615" s="215">
        <f>IF(N615="zákl. přenesená",J615,0)</f>
        <v>0</v>
      </c>
      <c r="BH615" s="215">
        <f>IF(N615="sníž. přenesená",J615,0)</f>
        <v>0</v>
      </c>
      <c r="BI615" s="215">
        <f>IF(N615="nulová",J615,0)</f>
        <v>0</v>
      </c>
      <c r="BJ615" s="20" t="s">
        <v>145</v>
      </c>
      <c r="BK615" s="215">
        <f>ROUND(I615*H615,2)</f>
        <v>0</v>
      </c>
      <c r="BL615" s="20" t="s">
        <v>1350</v>
      </c>
      <c r="BM615" s="214" t="s">
        <v>1366</v>
      </c>
    </row>
    <row r="616" s="2" customFormat="1">
      <c r="A616" s="41"/>
      <c r="B616" s="42"/>
      <c r="C616" s="43"/>
      <c r="D616" s="216" t="s">
        <v>147</v>
      </c>
      <c r="E616" s="43"/>
      <c r="F616" s="217" t="s">
        <v>1367</v>
      </c>
      <c r="G616" s="43"/>
      <c r="H616" s="43"/>
      <c r="I616" s="218"/>
      <c r="J616" s="43"/>
      <c r="K616" s="43"/>
      <c r="L616" s="47"/>
      <c r="M616" s="219"/>
      <c r="N616" s="220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147</v>
      </c>
      <c r="AU616" s="20" t="s">
        <v>145</v>
      </c>
    </row>
    <row r="617" s="12" customFormat="1" ht="22.8" customHeight="1">
      <c r="A617" s="12"/>
      <c r="B617" s="187"/>
      <c r="C617" s="188"/>
      <c r="D617" s="189" t="s">
        <v>70</v>
      </c>
      <c r="E617" s="201" t="s">
        <v>1368</v>
      </c>
      <c r="F617" s="201" t="s">
        <v>1369</v>
      </c>
      <c r="G617" s="188"/>
      <c r="H617" s="188"/>
      <c r="I617" s="191"/>
      <c r="J617" s="202">
        <f>BK617</f>
        <v>0</v>
      </c>
      <c r="K617" s="188"/>
      <c r="L617" s="193"/>
      <c r="M617" s="194"/>
      <c r="N617" s="195"/>
      <c r="O617" s="195"/>
      <c r="P617" s="196">
        <f>P618</f>
        <v>0</v>
      </c>
      <c r="Q617" s="195"/>
      <c r="R617" s="196">
        <f>R618</f>
        <v>0</v>
      </c>
      <c r="S617" s="195"/>
      <c r="T617" s="197">
        <f>T618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98" t="s">
        <v>169</v>
      </c>
      <c r="AT617" s="199" t="s">
        <v>70</v>
      </c>
      <c r="AU617" s="199" t="s">
        <v>79</v>
      </c>
      <c r="AY617" s="198" t="s">
        <v>136</v>
      </c>
      <c r="BK617" s="200">
        <f>BK618</f>
        <v>0</v>
      </c>
    </row>
    <row r="618" s="2" customFormat="1" ht="16.5" customHeight="1">
      <c r="A618" s="41"/>
      <c r="B618" s="42"/>
      <c r="C618" s="203" t="s">
        <v>1370</v>
      </c>
      <c r="D618" s="203" t="s">
        <v>139</v>
      </c>
      <c r="E618" s="204" t="s">
        <v>1371</v>
      </c>
      <c r="F618" s="205" t="s">
        <v>1369</v>
      </c>
      <c r="G618" s="206" t="s">
        <v>393</v>
      </c>
      <c r="H618" s="265"/>
      <c r="I618" s="208"/>
      <c r="J618" s="209">
        <f>ROUND(I618*H618,2)</f>
        <v>0</v>
      </c>
      <c r="K618" s="205" t="s">
        <v>19</v>
      </c>
      <c r="L618" s="47"/>
      <c r="M618" s="276" t="s">
        <v>19</v>
      </c>
      <c r="N618" s="277" t="s">
        <v>43</v>
      </c>
      <c r="O618" s="278"/>
      <c r="P618" s="279">
        <f>O618*H618</f>
        <v>0</v>
      </c>
      <c r="Q618" s="279">
        <v>0</v>
      </c>
      <c r="R618" s="279">
        <f>Q618*H618</f>
        <v>0</v>
      </c>
      <c r="S618" s="279">
        <v>0</v>
      </c>
      <c r="T618" s="280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4" t="s">
        <v>144</v>
      </c>
      <c r="AT618" s="214" t="s">
        <v>139</v>
      </c>
      <c r="AU618" s="214" t="s">
        <v>145</v>
      </c>
      <c r="AY618" s="20" t="s">
        <v>136</v>
      </c>
      <c r="BE618" s="215">
        <f>IF(N618="základní",J618,0)</f>
        <v>0</v>
      </c>
      <c r="BF618" s="215">
        <f>IF(N618="snížená",J618,0)</f>
        <v>0</v>
      </c>
      <c r="BG618" s="215">
        <f>IF(N618="zákl. přenesená",J618,0)</f>
        <v>0</v>
      </c>
      <c r="BH618" s="215">
        <f>IF(N618="sníž. přenesená",J618,0)</f>
        <v>0</v>
      </c>
      <c r="BI618" s="215">
        <f>IF(N618="nulová",J618,0)</f>
        <v>0</v>
      </c>
      <c r="BJ618" s="20" t="s">
        <v>145</v>
      </c>
      <c r="BK618" s="215">
        <f>ROUND(I618*H618,2)</f>
        <v>0</v>
      </c>
      <c r="BL618" s="20" t="s">
        <v>144</v>
      </c>
      <c r="BM618" s="214" t="s">
        <v>1372</v>
      </c>
    </row>
    <row r="619" s="2" customFormat="1" ht="6.96" customHeight="1">
      <c r="A619" s="41"/>
      <c r="B619" s="62"/>
      <c r="C619" s="63"/>
      <c r="D619" s="63"/>
      <c r="E619" s="63"/>
      <c r="F619" s="63"/>
      <c r="G619" s="63"/>
      <c r="H619" s="63"/>
      <c r="I619" s="63"/>
      <c r="J619" s="63"/>
      <c r="K619" s="63"/>
      <c r="L619" s="47"/>
      <c r="M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</row>
  </sheetData>
  <sheetProtection sheet="1" autoFilter="0" formatColumns="0" formatRows="0" objects="1" scenarios="1" spinCount="100000" saltValue="+kqKjx3grsd832arOEcsKoQzTKz2YZ8jCePa95qXEyxLR+ab8fcEM5652r3wLa7C/GL+C2OotrvDloCDA4EGXQ==" hashValue="noW4OYjSYvZ2P6fgJCEoNi72v0UgsxUF3QLv7lm8iJKrvoOanG84CrxcXrOEb1AIQCGPu/AahPj1qFU57JIZKQ==" algorithmName="SHA-512" password="C70A"/>
  <autoFilter ref="C111:K618"/>
  <mergeCells count="9">
    <mergeCell ref="E7:H7"/>
    <mergeCell ref="E9:H9"/>
    <mergeCell ref="E18:H18"/>
    <mergeCell ref="E27:H27"/>
    <mergeCell ref="E48:H48"/>
    <mergeCell ref="E50:H50"/>
    <mergeCell ref="E102:H102"/>
    <mergeCell ref="E104:H104"/>
    <mergeCell ref="L2:V2"/>
  </mergeCells>
  <hyperlinks>
    <hyperlink ref="F116" r:id="rId1" display="https://podminky.urs.cz/item/CS_URS_2024_01/342272225"/>
    <hyperlink ref="F125" r:id="rId2" display="https://podminky.urs.cz/item/CS_URS_2024_01/342272245"/>
    <hyperlink ref="F128" r:id="rId3" display="https://podminky.urs.cz/item/CS_URS_2024_01/342291111"/>
    <hyperlink ref="F130" r:id="rId4" display="https://podminky.urs.cz/item/CS_URS_2024_01/342291121"/>
    <hyperlink ref="F132" r:id="rId5" display="https://podminky.urs.cz/item/CS_URS_2024_01/346244352"/>
    <hyperlink ref="F136" r:id="rId6" display="https://podminky.urs.cz/item/CS_URS_2024_01/611131121"/>
    <hyperlink ref="F139" r:id="rId7" display="https://podminky.urs.cz/item/CS_URS_2024_01/611142001"/>
    <hyperlink ref="F141" r:id="rId8" display="https://podminky.urs.cz/item/CS_URS_2024_01/611321131"/>
    <hyperlink ref="F143" r:id="rId9" display="https://podminky.urs.cz/item/CS_URS_2024_01/612131121"/>
    <hyperlink ref="F146" r:id="rId10" display="https://podminky.urs.cz/item/CS_URS_2024_01/612135101"/>
    <hyperlink ref="F148" r:id="rId11" display="https://podminky.urs.cz/item/CS_URS_2024_01/612142001"/>
    <hyperlink ref="F150" r:id="rId12" display="https://podminky.urs.cz/item/CS_URS_2024_01/612311131"/>
    <hyperlink ref="F152" r:id="rId13" display="https://podminky.urs.cz/item/CS_URS_2024_01/612321121"/>
    <hyperlink ref="F159" r:id="rId14" display="https://podminky.urs.cz/item/CS_URS_2024_01/612321141"/>
    <hyperlink ref="F161" r:id="rId15" display="https://podminky.urs.cz/item/CS_URS_2024_01/612321191"/>
    <hyperlink ref="F163" r:id="rId16" display="https://podminky.urs.cz/item/CS_URS_2024_01/619991011"/>
    <hyperlink ref="F165" r:id="rId17" display="https://podminky.urs.cz/item/CS_URS_2024_01/619995001"/>
    <hyperlink ref="F167" r:id="rId18" display="https://podminky.urs.cz/item/CS_URS_2024_01/632451111"/>
    <hyperlink ref="F171" r:id="rId19" display="https://podminky.urs.cz/item/CS_URS_2024_01/949101111"/>
    <hyperlink ref="F173" r:id="rId20" display="https://podminky.urs.cz/item/CS_URS_2024_01/952901105"/>
    <hyperlink ref="F175" r:id="rId21" display="https://podminky.urs.cz/item/CS_URS_2024_01/952901114"/>
    <hyperlink ref="F177" r:id="rId22" display="https://podminky.urs.cz/item/CS_URS_2024_01/952902031"/>
    <hyperlink ref="F179" r:id="rId23" display="https://podminky.urs.cz/item/CS_URS_2024_01/962031132"/>
    <hyperlink ref="F181" r:id="rId24" display="https://podminky.urs.cz/item/CS_URS_2024_01/965046111"/>
    <hyperlink ref="F183" r:id="rId25" display="https://podminky.urs.cz/item/CS_URS_2024_01/968062245"/>
    <hyperlink ref="F190" r:id="rId26" display="https://podminky.urs.cz/item/CS_URS_2024_01/974031121"/>
    <hyperlink ref="F192" r:id="rId27" display="https://podminky.urs.cz/item/CS_URS_2024_01/974031132"/>
    <hyperlink ref="F194" r:id="rId28" display="https://podminky.urs.cz/item/CS_URS_2024_01/977343111"/>
    <hyperlink ref="F196" r:id="rId29" display="https://podminky.urs.cz/item/CS_URS_2024_01/977343212"/>
    <hyperlink ref="F198" r:id="rId30" display="https://podminky.urs.cz/item/CS_URS_2024_01/978021191"/>
    <hyperlink ref="F202" r:id="rId31" display="https://podminky.urs.cz/item/CS_URS_2024_01/978023411"/>
    <hyperlink ref="F204" r:id="rId32" display="https://podminky.urs.cz/item/CS_URS_2024_01/978035117"/>
    <hyperlink ref="F207" r:id="rId33" display="https://podminky.urs.cz/item/CS_URS_2024_01/997002511"/>
    <hyperlink ref="F209" r:id="rId34" display="https://podminky.urs.cz/item/CS_URS_2024_01/997002519"/>
    <hyperlink ref="F212" r:id="rId35" display="https://podminky.urs.cz/item/CS_URS_2024_01/997002611"/>
    <hyperlink ref="F214" r:id="rId36" display="https://podminky.urs.cz/item/CS_URS_2024_01/997013151"/>
    <hyperlink ref="F216" r:id="rId37" display="https://podminky.urs.cz/item/CS_URS_2024_01/997013219"/>
    <hyperlink ref="F218" r:id="rId38" display="https://podminky.urs.cz/item/CS_URS_2024_01/997013609"/>
    <hyperlink ref="F220" r:id="rId39" display="https://podminky.urs.cz/item/CS_URS_2024_01/997013813"/>
    <hyperlink ref="F223" r:id="rId40" display="https://podminky.urs.cz/item/CS_URS_2024_01/998018001"/>
    <hyperlink ref="F227" r:id="rId41" display="https://podminky.urs.cz/item/CS_URS_2024_01/711113117"/>
    <hyperlink ref="F229" r:id="rId42" display="https://podminky.urs.cz/item/CS_URS_2024_01/711113127"/>
    <hyperlink ref="F232" r:id="rId43" display="https://podminky.urs.cz/item/CS_URS_2024_01/711199101"/>
    <hyperlink ref="F236" r:id="rId44" display="https://podminky.urs.cz/item/CS_URS_2024_01/998711201"/>
    <hyperlink ref="F239" r:id="rId45" display="https://podminky.urs.cz/item/CS_URS_2024_01/721174043"/>
    <hyperlink ref="F241" r:id="rId46" display="https://podminky.urs.cz/item/CS_URS_2024_01/721174045"/>
    <hyperlink ref="F243" r:id="rId47" display="https://podminky.urs.cz/item/CS_URS_2024_01/721194105"/>
    <hyperlink ref="F245" r:id="rId48" display="https://podminky.urs.cz/item/CS_URS_2024_01/721212122"/>
    <hyperlink ref="F247" r:id="rId49" display="https://podminky.urs.cz/item/CS_URS_2024_01/721229111"/>
    <hyperlink ref="F250" r:id="rId50" display="https://podminky.urs.cz/item/CS_URS_2024_01/721290111"/>
    <hyperlink ref="F252" r:id="rId51" display="https://podminky.urs.cz/item/CS_URS_2024_01/998721201"/>
    <hyperlink ref="F270" r:id="rId52" display="https://podminky.urs.cz/item/CS_URS_2024_01/998722201"/>
    <hyperlink ref="F274" r:id="rId53" display="https://podminky.urs.cz/item/CS_URS_2024_01/723181013"/>
    <hyperlink ref="F276" r:id="rId54" display="https://podminky.urs.cz/item/CS_URS_2024_01/723190108"/>
    <hyperlink ref="F278" r:id="rId55" display="https://podminky.urs.cz/item/CS_URS_2024_01/723230103"/>
    <hyperlink ref="F280" r:id="rId56" display="https://podminky.urs.cz/item/CS_URS_2024_01/731200823"/>
    <hyperlink ref="F282" r:id="rId57" display="https://podminky.urs.cz/item/CS_URS_2024_01/725659102"/>
    <hyperlink ref="F285" r:id="rId58" display="https://podminky.urs.cz/item/CS_URS_2024_01/998723201"/>
    <hyperlink ref="F290" r:id="rId59" display="https://podminky.urs.cz/item/CS_URS_2024_01/725112022"/>
    <hyperlink ref="F294" r:id="rId60" display="https://podminky.urs.cz/item/CS_URS_2024_01/725211601"/>
    <hyperlink ref="F296" r:id="rId61" display="https://podminky.urs.cz/item/CS_URS_2024_01/725220908"/>
    <hyperlink ref="F298" r:id="rId62" display="https://podminky.urs.cz/item/CS_URS_2024_01/725241127"/>
    <hyperlink ref="F300" r:id="rId63" display="https://podminky.urs.cz/item/CS_URS_2024_01/725244155"/>
    <hyperlink ref="F304" r:id="rId64" display="https://podminky.urs.cz/item/CS_URS_2024_01/725530823"/>
    <hyperlink ref="F306" r:id="rId65" display="https://podminky.urs.cz/item/CS_URS_2024_01/725532116"/>
    <hyperlink ref="F310" r:id="rId66" display="https://podminky.urs.cz/item/CS_URS_2024_01/725820801"/>
    <hyperlink ref="F312" r:id="rId67" display="https://podminky.urs.cz/item/CS_URS_2024_01/725829111"/>
    <hyperlink ref="F315" r:id="rId68" display="https://podminky.urs.cz/item/CS_URS_2024_01/725829131.1"/>
    <hyperlink ref="F318" r:id="rId69" display="https://podminky.urs.cz/item/CS_URS_2024_01/725839101"/>
    <hyperlink ref="F322" r:id="rId70" display="https://podminky.urs.cz/item/CS_URS_2024_01/725869218"/>
    <hyperlink ref="F327" r:id="rId71" display="https://podminky.urs.cz/item/CS_URS_2024_01/998725201"/>
    <hyperlink ref="F331" r:id="rId72" display="https://podminky.urs.cz/item/CS_URS_2024_01/998726211"/>
    <hyperlink ref="F334" r:id="rId73" display="https://podminky.urs.cz/item/CS_URS_2024_01/732294331"/>
    <hyperlink ref="F336" r:id="rId74" display="https://podminky.urs.cz/item/CS_URS_2024_01/998732201"/>
    <hyperlink ref="F361" r:id="rId75" display="https://podminky.urs.cz/item/CS_URS_2024_01/741125811"/>
    <hyperlink ref="F363" r:id="rId76" display="https://podminky.urs.cz/item/CS_URS_2024_01/741136201"/>
    <hyperlink ref="F374" r:id="rId77" display="https://podminky.urs.cz/item/CS_URS_2024_01/998741201"/>
    <hyperlink ref="F386" r:id="rId78" display="https://podminky.urs.cz/item/CS_URS_2024_01/998742201"/>
    <hyperlink ref="F393" r:id="rId79" display="https://podminky.urs.cz/item/CS_URS_2024_01/998751201"/>
    <hyperlink ref="F396" r:id="rId80" display="https://podminky.urs.cz/item/CS_URS_2024_01/762522811"/>
    <hyperlink ref="F398" r:id="rId81" display="https://podminky.urs.cz/item/CS_URS_2024_01/762812811"/>
    <hyperlink ref="F400" r:id="rId82" display="https://podminky.urs.cz/item/CS_URS_2024_01/998762201"/>
    <hyperlink ref="F405" r:id="rId83" display="https://podminky.urs.cz/item/CS_URS_2024_01/998763200"/>
    <hyperlink ref="F408" r:id="rId84" display="https://podminky.urs.cz/item/CS_URS_2024_01/766231821"/>
    <hyperlink ref="F410" r:id="rId85" display="https://podminky.urs.cz/item/CS_URS_2024_01/766491851"/>
    <hyperlink ref="F412" r:id="rId86" display="https://podminky.urs.cz/item/CS_URS_2024_01/766622861"/>
    <hyperlink ref="F414" r:id="rId87" display="https://podminky.urs.cz/item/CS_URS_2024_01/766623911"/>
    <hyperlink ref="F428" r:id="rId88" display="https://podminky.urs.cz/item/CS_URS_2024_01/766661921"/>
    <hyperlink ref="F430" r:id="rId89" display="https://podminky.urs.cz/item/CS_URS_2024_01/766691510"/>
    <hyperlink ref="F433" r:id="rId90" display="https://podminky.urs.cz/item/CS_URS_2024_01/766691914"/>
    <hyperlink ref="F443" r:id="rId91" display="https://podminky.urs.cz/item/CS_URS_2024_01/766811222"/>
    <hyperlink ref="F445" r:id="rId92" display="https://podminky.urs.cz/item/CS_URS_2024_01/766811223"/>
    <hyperlink ref="F448" r:id="rId93" display="https://podminky.urs.cz/item/CS_URS_2024_01/766812840"/>
    <hyperlink ref="F452" r:id="rId94" display="https://podminky.urs.cz/item/CS_URS_2024_01/766825811"/>
    <hyperlink ref="F454" r:id="rId95" display="https://podminky.urs.cz/item/CS_URS_2024_01/998766201"/>
    <hyperlink ref="F457" r:id="rId96" display="https://podminky.urs.cz/item/CS_URS_2024_01/767612915"/>
    <hyperlink ref="F459" r:id="rId97" display="https://podminky.urs.cz/item/CS_URS_2024_01/998767201"/>
    <hyperlink ref="F465" r:id="rId98" display="https://podminky.urs.cz/item/CS_URS_2024_01/771151013"/>
    <hyperlink ref="F474" r:id="rId99" display="https://podminky.urs.cz/item/CS_URS_2024_01/771591115"/>
    <hyperlink ref="F476" r:id="rId100" display="https://podminky.urs.cz/item/CS_URS_2024_01/771592011"/>
    <hyperlink ref="F478" r:id="rId101" display="https://podminky.urs.cz/item/CS_URS_2024_01/998771201"/>
    <hyperlink ref="F481" r:id="rId102" display="https://podminky.urs.cz/item/CS_URS_2024_01/775411810"/>
    <hyperlink ref="F483" r:id="rId103" display="https://podminky.urs.cz/item/CS_URS_2024_01/775413320"/>
    <hyperlink ref="F487" r:id="rId104" display="https://podminky.urs.cz/item/CS_URS_2024_01/775510953"/>
    <hyperlink ref="F491" r:id="rId105" display="https://podminky.urs.cz/item/CS_URS_2024_01/775511810"/>
    <hyperlink ref="F493" r:id="rId106" display="https://podminky.urs.cz/item/CS_URS_2024_01/775591905"/>
    <hyperlink ref="F495" r:id="rId107" display="https://podminky.urs.cz/item/CS_URS_2024_01/775591919"/>
    <hyperlink ref="F497" r:id="rId108" display="https://podminky.urs.cz/item/CS_URS_2024_01/775591920"/>
    <hyperlink ref="F499" r:id="rId109" display="https://podminky.urs.cz/item/CS_URS_2024_01/775591921"/>
    <hyperlink ref="F501" r:id="rId110" display="https://podminky.urs.cz/item/CS_URS_2024_01/775591922"/>
    <hyperlink ref="F503" r:id="rId111" display="https://podminky.urs.cz/item/CS_URS_2024_01/775591926"/>
    <hyperlink ref="F505" r:id="rId112" display="https://podminky.urs.cz/item/CS_URS_2024_01/998775201"/>
    <hyperlink ref="F508" r:id="rId113" display="https://podminky.urs.cz/item/CS_URS_2024_01/776111116"/>
    <hyperlink ref="F511" r:id="rId114" display="https://podminky.urs.cz/item/CS_URS_2024_01/776141112"/>
    <hyperlink ref="F518" r:id="rId115" display="https://podminky.urs.cz/item/CS_URS_2024_01/776410811"/>
    <hyperlink ref="F523" r:id="rId116" display="https://podminky.urs.cz/item/CS_URS_2024_01/998776201"/>
    <hyperlink ref="F532" r:id="rId117" display="https://podminky.urs.cz/item/CS_URS_2024_01/781471810"/>
    <hyperlink ref="F539" r:id="rId118" display="https://podminky.urs.cz/item/CS_URS_2024_01/781491822"/>
    <hyperlink ref="F543" r:id="rId119" display="https://podminky.urs.cz/item/CS_URS_2024_01/781493611"/>
    <hyperlink ref="F546" r:id="rId120" display="https://podminky.urs.cz/item/CS_URS_2024_01/781495115"/>
    <hyperlink ref="F548" r:id="rId121" display="https://podminky.urs.cz/item/CS_URS_2024_01/781495211"/>
    <hyperlink ref="F550" r:id="rId122" display="https://podminky.urs.cz/item/CS_URS_2024_01/998781201"/>
    <hyperlink ref="F553" r:id="rId123" display="https://podminky.urs.cz/item/CS_URS_2024_01/783000125"/>
    <hyperlink ref="F556" r:id="rId124" display="https://podminky.urs.cz/item/CS_URS_2024_01/783101203"/>
    <hyperlink ref="F565" r:id="rId125" display="https://podminky.urs.cz/item/CS_URS_2024_01/783101403"/>
    <hyperlink ref="F567" r:id="rId126" display="https://podminky.urs.cz/item/CS_URS_2024_01/783106805"/>
    <hyperlink ref="F569" r:id="rId127" display="https://podminky.urs.cz/item/CS_URS_2024_01/783114101"/>
    <hyperlink ref="F571" r:id="rId128" display="https://podminky.urs.cz/item/CS_URS_2024_01/783117101"/>
    <hyperlink ref="F573" r:id="rId129" display="https://podminky.urs.cz/item/CS_URS_2024_01/783122131"/>
    <hyperlink ref="F575" r:id="rId130" display="https://podminky.urs.cz/item/CS_URS_2024_01/783162201"/>
    <hyperlink ref="F577" r:id="rId131" display="https://podminky.urs.cz/item/CS_URS_2024_01/783301303"/>
    <hyperlink ref="F580" r:id="rId132" display="https://podminky.urs.cz/item/CS_URS_2024_01/783301313"/>
    <hyperlink ref="F582" r:id="rId133" display="https://podminky.urs.cz/item/CS_URS_2024_01/783315101"/>
    <hyperlink ref="F584" r:id="rId134" display="https://podminky.urs.cz/item/CS_URS_2024_01/783317101"/>
    <hyperlink ref="F586" r:id="rId135" display="https://podminky.urs.cz/item/CS_URS_2024_01/783322101"/>
    <hyperlink ref="F589" r:id="rId136" display="https://podminky.urs.cz/item/CS_URS_2024_01/784111001"/>
    <hyperlink ref="F591" r:id="rId137" display="https://podminky.urs.cz/item/CS_URS_2024_01/784111031"/>
    <hyperlink ref="F593" r:id="rId138" display="https://podminky.urs.cz/item/CS_URS_2024_01/784121001"/>
    <hyperlink ref="F595" r:id="rId139" display="https://podminky.urs.cz/item/CS_URS_2024_01/784151011"/>
    <hyperlink ref="F597" r:id="rId140" display="https://podminky.urs.cz/item/CS_URS_2024_01/784171101"/>
    <hyperlink ref="F601" r:id="rId141" display="https://podminky.urs.cz/item/CS_URS_2024_01/784181131"/>
    <hyperlink ref="F603" r:id="rId142" display="https://podminky.urs.cz/item/CS_URS_2024_01/784325231"/>
    <hyperlink ref="F606" r:id="rId143" display="https://podminky.urs.cz/item/CS_URS_2024_01/787601931"/>
    <hyperlink ref="F610" r:id="rId144" display="https://podminky.urs.cz/item/CS_URS_2024_01/013002000"/>
    <hyperlink ref="F613" r:id="rId145" display="https://podminky.urs.cz/item/CS_URS_2024_01/024003001"/>
    <hyperlink ref="F616" r:id="rId146" display="https://podminky.urs.cz/item/CS_URS_2024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7" customFormat="1" ht="45" customHeight="1">
      <c r="B3" s="285"/>
      <c r="C3" s="286" t="s">
        <v>1373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1374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1375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1376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1377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1378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1379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1380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1381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1382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1383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1384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1385</v>
      </c>
      <c r="F19" s="292" t="s">
        <v>1386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1387</v>
      </c>
      <c r="F20" s="292" t="s">
        <v>1388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1389</v>
      </c>
      <c r="F21" s="292" t="s">
        <v>1390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1391</v>
      </c>
      <c r="F22" s="292" t="s">
        <v>1392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1393</v>
      </c>
      <c r="F23" s="292" t="s">
        <v>1394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1395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1396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1397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1398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1399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1400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1401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1402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1403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122</v>
      </c>
      <c r="F36" s="292"/>
      <c r="G36" s="292" t="s">
        <v>1404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1405</v>
      </c>
      <c r="F37" s="292"/>
      <c r="G37" s="292" t="s">
        <v>1406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52</v>
      </c>
      <c r="F38" s="292"/>
      <c r="G38" s="292" t="s">
        <v>1407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53</v>
      </c>
      <c r="F39" s="292"/>
      <c r="G39" s="292" t="s">
        <v>1408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123</v>
      </c>
      <c r="F40" s="292"/>
      <c r="G40" s="292" t="s">
        <v>1409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124</v>
      </c>
      <c r="F41" s="292"/>
      <c r="G41" s="292" t="s">
        <v>1410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1411</v>
      </c>
      <c r="F42" s="292"/>
      <c r="G42" s="292" t="s">
        <v>1412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1413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1414</v>
      </c>
      <c r="F44" s="292"/>
      <c r="G44" s="292" t="s">
        <v>1415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126</v>
      </c>
      <c r="F45" s="292"/>
      <c r="G45" s="292" t="s">
        <v>1416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1417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1418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1419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1420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1421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1422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1423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1424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1425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1426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1427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1428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1429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1430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1431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1432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1433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1434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1435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1436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1437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1438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1439</v>
      </c>
      <c r="D76" s="310"/>
      <c r="E76" s="310"/>
      <c r="F76" s="310" t="s">
        <v>1440</v>
      </c>
      <c r="G76" s="311"/>
      <c r="H76" s="310" t="s">
        <v>53</v>
      </c>
      <c r="I76" s="310" t="s">
        <v>56</v>
      </c>
      <c r="J76" s="310" t="s">
        <v>1441</v>
      </c>
      <c r="K76" s="309"/>
    </row>
    <row r="77" s="1" customFormat="1" ht="17.25" customHeight="1">
      <c r="B77" s="307"/>
      <c r="C77" s="312" t="s">
        <v>1442</v>
      </c>
      <c r="D77" s="312"/>
      <c r="E77" s="312"/>
      <c r="F77" s="313" t="s">
        <v>1443</v>
      </c>
      <c r="G77" s="314"/>
      <c r="H77" s="312"/>
      <c r="I77" s="312"/>
      <c r="J77" s="312" t="s">
        <v>1444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52</v>
      </c>
      <c r="D79" s="317"/>
      <c r="E79" s="317"/>
      <c r="F79" s="318" t="s">
        <v>1445</v>
      </c>
      <c r="G79" s="319"/>
      <c r="H79" s="295" t="s">
        <v>1446</v>
      </c>
      <c r="I79" s="295" t="s">
        <v>1447</v>
      </c>
      <c r="J79" s="295">
        <v>20</v>
      </c>
      <c r="K79" s="309"/>
    </row>
    <row r="80" s="1" customFormat="1" ht="15" customHeight="1">
      <c r="B80" s="307"/>
      <c r="C80" s="295" t="s">
        <v>1448</v>
      </c>
      <c r="D80" s="295"/>
      <c r="E80" s="295"/>
      <c r="F80" s="318" t="s">
        <v>1445</v>
      </c>
      <c r="G80" s="319"/>
      <c r="H80" s="295" t="s">
        <v>1449</v>
      </c>
      <c r="I80" s="295" t="s">
        <v>1447</v>
      </c>
      <c r="J80" s="295">
        <v>120</v>
      </c>
      <c r="K80" s="309"/>
    </row>
    <row r="81" s="1" customFormat="1" ht="15" customHeight="1">
      <c r="B81" s="320"/>
      <c r="C81" s="295" t="s">
        <v>1450</v>
      </c>
      <c r="D81" s="295"/>
      <c r="E81" s="295"/>
      <c r="F81" s="318" t="s">
        <v>1451</v>
      </c>
      <c r="G81" s="319"/>
      <c r="H81" s="295" t="s">
        <v>1452</v>
      </c>
      <c r="I81" s="295" t="s">
        <v>1447</v>
      </c>
      <c r="J81" s="295">
        <v>50</v>
      </c>
      <c r="K81" s="309"/>
    </row>
    <row r="82" s="1" customFormat="1" ht="15" customHeight="1">
      <c r="B82" s="320"/>
      <c r="C82" s="295" t="s">
        <v>1453</v>
      </c>
      <c r="D82" s="295"/>
      <c r="E82" s="295"/>
      <c r="F82" s="318" t="s">
        <v>1445</v>
      </c>
      <c r="G82" s="319"/>
      <c r="H82" s="295" t="s">
        <v>1454</v>
      </c>
      <c r="I82" s="295" t="s">
        <v>1455</v>
      </c>
      <c r="J82" s="295"/>
      <c r="K82" s="309"/>
    </row>
    <row r="83" s="1" customFormat="1" ht="15" customHeight="1">
      <c r="B83" s="320"/>
      <c r="C83" s="321" t="s">
        <v>1456</v>
      </c>
      <c r="D83" s="321"/>
      <c r="E83" s="321"/>
      <c r="F83" s="322" t="s">
        <v>1451</v>
      </c>
      <c r="G83" s="321"/>
      <c r="H83" s="321" t="s">
        <v>1457</v>
      </c>
      <c r="I83" s="321" t="s">
        <v>1447</v>
      </c>
      <c r="J83" s="321">
        <v>15</v>
      </c>
      <c r="K83" s="309"/>
    </row>
    <row r="84" s="1" customFormat="1" ht="15" customHeight="1">
      <c r="B84" s="320"/>
      <c r="C84" s="321" t="s">
        <v>1458</v>
      </c>
      <c r="D84" s="321"/>
      <c r="E84" s="321"/>
      <c r="F84" s="322" t="s">
        <v>1451</v>
      </c>
      <c r="G84" s="321"/>
      <c r="H84" s="321" t="s">
        <v>1459</v>
      </c>
      <c r="I84" s="321" t="s">
        <v>1447</v>
      </c>
      <c r="J84" s="321">
        <v>15</v>
      </c>
      <c r="K84" s="309"/>
    </row>
    <row r="85" s="1" customFormat="1" ht="15" customHeight="1">
      <c r="B85" s="320"/>
      <c r="C85" s="321" t="s">
        <v>1460</v>
      </c>
      <c r="D85" s="321"/>
      <c r="E85" s="321"/>
      <c r="F85" s="322" t="s">
        <v>1451</v>
      </c>
      <c r="G85" s="321"/>
      <c r="H85" s="321" t="s">
        <v>1461</v>
      </c>
      <c r="I85" s="321" t="s">
        <v>1447</v>
      </c>
      <c r="J85" s="321">
        <v>20</v>
      </c>
      <c r="K85" s="309"/>
    </row>
    <row r="86" s="1" customFormat="1" ht="15" customHeight="1">
      <c r="B86" s="320"/>
      <c r="C86" s="321" t="s">
        <v>1462</v>
      </c>
      <c r="D86" s="321"/>
      <c r="E86" s="321"/>
      <c r="F86" s="322" t="s">
        <v>1451</v>
      </c>
      <c r="G86" s="321"/>
      <c r="H86" s="321" t="s">
        <v>1463</v>
      </c>
      <c r="I86" s="321" t="s">
        <v>1447</v>
      </c>
      <c r="J86" s="321">
        <v>20</v>
      </c>
      <c r="K86" s="309"/>
    </row>
    <row r="87" s="1" customFormat="1" ht="15" customHeight="1">
      <c r="B87" s="320"/>
      <c r="C87" s="295" t="s">
        <v>1464</v>
      </c>
      <c r="D87" s="295"/>
      <c r="E87" s="295"/>
      <c r="F87" s="318" t="s">
        <v>1451</v>
      </c>
      <c r="G87" s="319"/>
      <c r="H87" s="295" t="s">
        <v>1465</v>
      </c>
      <c r="I87" s="295" t="s">
        <v>1447</v>
      </c>
      <c r="J87" s="295">
        <v>50</v>
      </c>
      <c r="K87" s="309"/>
    </row>
    <row r="88" s="1" customFormat="1" ht="15" customHeight="1">
      <c r="B88" s="320"/>
      <c r="C88" s="295" t="s">
        <v>1466</v>
      </c>
      <c r="D88" s="295"/>
      <c r="E88" s="295"/>
      <c r="F88" s="318" t="s">
        <v>1451</v>
      </c>
      <c r="G88" s="319"/>
      <c r="H88" s="295" t="s">
        <v>1467</v>
      </c>
      <c r="I88" s="295" t="s">
        <v>1447</v>
      </c>
      <c r="J88" s="295">
        <v>20</v>
      </c>
      <c r="K88" s="309"/>
    </row>
    <row r="89" s="1" customFormat="1" ht="15" customHeight="1">
      <c r="B89" s="320"/>
      <c r="C89" s="295" t="s">
        <v>1468</v>
      </c>
      <c r="D89" s="295"/>
      <c r="E89" s="295"/>
      <c r="F89" s="318" t="s">
        <v>1451</v>
      </c>
      <c r="G89" s="319"/>
      <c r="H89" s="295" t="s">
        <v>1469</v>
      </c>
      <c r="I89" s="295" t="s">
        <v>1447</v>
      </c>
      <c r="J89" s="295">
        <v>20</v>
      </c>
      <c r="K89" s="309"/>
    </row>
    <row r="90" s="1" customFormat="1" ht="15" customHeight="1">
      <c r="B90" s="320"/>
      <c r="C90" s="295" t="s">
        <v>1470</v>
      </c>
      <c r="D90" s="295"/>
      <c r="E90" s="295"/>
      <c r="F90" s="318" t="s">
        <v>1451</v>
      </c>
      <c r="G90" s="319"/>
      <c r="H90" s="295" t="s">
        <v>1471</v>
      </c>
      <c r="I90" s="295" t="s">
        <v>1447</v>
      </c>
      <c r="J90" s="295">
        <v>50</v>
      </c>
      <c r="K90" s="309"/>
    </row>
    <row r="91" s="1" customFormat="1" ht="15" customHeight="1">
      <c r="B91" s="320"/>
      <c r="C91" s="295" t="s">
        <v>1472</v>
      </c>
      <c r="D91" s="295"/>
      <c r="E91" s="295"/>
      <c r="F91" s="318" t="s">
        <v>1451</v>
      </c>
      <c r="G91" s="319"/>
      <c r="H91" s="295" t="s">
        <v>1472</v>
      </c>
      <c r="I91" s="295" t="s">
        <v>1447</v>
      </c>
      <c r="J91" s="295">
        <v>50</v>
      </c>
      <c r="K91" s="309"/>
    </row>
    <row r="92" s="1" customFormat="1" ht="15" customHeight="1">
      <c r="B92" s="320"/>
      <c r="C92" s="295" t="s">
        <v>1473</v>
      </c>
      <c r="D92" s="295"/>
      <c r="E92" s="295"/>
      <c r="F92" s="318" t="s">
        <v>1451</v>
      </c>
      <c r="G92" s="319"/>
      <c r="H92" s="295" t="s">
        <v>1474</v>
      </c>
      <c r="I92" s="295" t="s">
        <v>1447</v>
      </c>
      <c r="J92" s="295">
        <v>255</v>
      </c>
      <c r="K92" s="309"/>
    </row>
    <row r="93" s="1" customFormat="1" ht="15" customHeight="1">
      <c r="B93" s="320"/>
      <c r="C93" s="295" t="s">
        <v>1475</v>
      </c>
      <c r="D93" s="295"/>
      <c r="E93" s="295"/>
      <c r="F93" s="318" t="s">
        <v>1445</v>
      </c>
      <c r="G93" s="319"/>
      <c r="H93" s="295" t="s">
        <v>1476</v>
      </c>
      <c r="I93" s="295" t="s">
        <v>1477</v>
      </c>
      <c r="J93" s="295"/>
      <c r="K93" s="309"/>
    </row>
    <row r="94" s="1" customFormat="1" ht="15" customHeight="1">
      <c r="B94" s="320"/>
      <c r="C94" s="295" t="s">
        <v>1478</v>
      </c>
      <c r="D94" s="295"/>
      <c r="E94" s="295"/>
      <c r="F94" s="318" t="s">
        <v>1445</v>
      </c>
      <c r="G94" s="319"/>
      <c r="H94" s="295" t="s">
        <v>1479</v>
      </c>
      <c r="I94" s="295" t="s">
        <v>1480</v>
      </c>
      <c r="J94" s="295"/>
      <c r="K94" s="309"/>
    </row>
    <row r="95" s="1" customFormat="1" ht="15" customHeight="1">
      <c r="B95" s="320"/>
      <c r="C95" s="295" t="s">
        <v>1481</v>
      </c>
      <c r="D95" s="295"/>
      <c r="E95" s="295"/>
      <c r="F95" s="318" t="s">
        <v>1445</v>
      </c>
      <c r="G95" s="319"/>
      <c r="H95" s="295" t="s">
        <v>1481</v>
      </c>
      <c r="I95" s="295" t="s">
        <v>1480</v>
      </c>
      <c r="J95" s="295"/>
      <c r="K95" s="309"/>
    </row>
    <row r="96" s="1" customFormat="1" ht="15" customHeight="1">
      <c r="B96" s="320"/>
      <c r="C96" s="295" t="s">
        <v>37</v>
      </c>
      <c r="D96" s="295"/>
      <c r="E96" s="295"/>
      <c r="F96" s="318" t="s">
        <v>1445</v>
      </c>
      <c r="G96" s="319"/>
      <c r="H96" s="295" t="s">
        <v>1482</v>
      </c>
      <c r="I96" s="295" t="s">
        <v>1480</v>
      </c>
      <c r="J96" s="295"/>
      <c r="K96" s="309"/>
    </row>
    <row r="97" s="1" customFormat="1" ht="15" customHeight="1">
      <c r="B97" s="320"/>
      <c r="C97" s="295" t="s">
        <v>47</v>
      </c>
      <c r="D97" s="295"/>
      <c r="E97" s="295"/>
      <c r="F97" s="318" t="s">
        <v>1445</v>
      </c>
      <c r="G97" s="319"/>
      <c r="H97" s="295" t="s">
        <v>1483</v>
      </c>
      <c r="I97" s="295" t="s">
        <v>1480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1484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1439</v>
      </c>
      <c r="D103" s="310"/>
      <c r="E103" s="310"/>
      <c r="F103" s="310" t="s">
        <v>1440</v>
      </c>
      <c r="G103" s="311"/>
      <c r="H103" s="310" t="s">
        <v>53</v>
      </c>
      <c r="I103" s="310" t="s">
        <v>56</v>
      </c>
      <c r="J103" s="310" t="s">
        <v>1441</v>
      </c>
      <c r="K103" s="309"/>
    </row>
    <row r="104" s="1" customFormat="1" ht="17.25" customHeight="1">
      <c r="B104" s="307"/>
      <c r="C104" s="312" t="s">
        <v>1442</v>
      </c>
      <c r="D104" s="312"/>
      <c r="E104" s="312"/>
      <c r="F104" s="313" t="s">
        <v>1443</v>
      </c>
      <c r="G104" s="314"/>
      <c r="H104" s="312"/>
      <c r="I104" s="312"/>
      <c r="J104" s="312" t="s">
        <v>1444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52</v>
      </c>
      <c r="D106" s="317"/>
      <c r="E106" s="317"/>
      <c r="F106" s="318" t="s">
        <v>1445</v>
      </c>
      <c r="G106" s="295"/>
      <c r="H106" s="295" t="s">
        <v>1485</v>
      </c>
      <c r="I106" s="295" t="s">
        <v>1447</v>
      </c>
      <c r="J106" s="295">
        <v>20</v>
      </c>
      <c r="K106" s="309"/>
    </row>
    <row r="107" s="1" customFormat="1" ht="15" customHeight="1">
      <c r="B107" s="307"/>
      <c r="C107" s="295" t="s">
        <v>1448</v>
      </c>
      <c r="D107" s="295"/>
      <c r="E107" s="295"/>
      <c r="F107" s="318" t="s">
        <v>1445</v>
      </c>
      <c r="G107" s="295"/>
      <c r="H107" s="295" t="s">
        <v>1485</v>
      </c>
      <c r="I107" s="295" t="s">
        <v>1447</v>
      </c>
      <c r="J107" s="295">
        <v>120</v>
      </c>
      <c r="K107" s="309"/>
    </row>
    <row r="108" s="1" customFormat="1" ht="15" customHeight="1">
      <c r="B108" s="320"/>
      <c r="C108" s="295" t="s">
        <v>1450</v>
      </c>
      <c r="D108" s="295"/>
      <c r="E108" s="295"/>
      <c r="F108" s="318" t="s">
        <v>1451</v>
      </c>
      <c r="G108" s="295"/>
      <c r="H108" s="295" t="s">
        <v>1485</v>
      </c>
      <c r="I108" s="295" t="s">
        <v>1447</v>
      </c>
      <c r="J108" s="295">
        <v>50</v>
      </c>
      <c r="K108" s="309"/>
    </row>
    <row r="109" s="1" customFormat="1" ht="15" customHeight="1">
      <c r="B109" s="320"/>
      <c r="C109" s="295" t="s">
        <v>1453</v>
      </c>
      <c r="D109" s="295"/>
      <c r="E109" s="295"/>
      <c r="F109" s="318" t="s">
        <v>1445</v>
      </c>
      <c r="G109" s="295"/>
      <c r="H109" s="295" t="s">
        <v>1485</v>
      </c>
      <c r="I109" s="295" t="s">
        <v>1455</v>
      </c>
      <c r="J109" s="295"/>
      <c r="K109" s="309"/>
    </row>
    <row r="110" s="1" customFormat="1" ht="15" customHeight="1">
      <c r="B110" s="320"/>
      <c r="C110" s="295" t="s">
        <v>1464</v>
      </c>
      <c r="D110" s="295"/>
      <c r="E110" s="295"/>
      <c r="F110" s="318" t="s">
        <v>1451</v>
      </c>
      <c r="G110" s="295"/>
      <c r="H110" s="295" t="s">
        <v>1485</v>
      </c>
      <c r="I110" s="295" t="s">
        <v>1447</v>
      </c>
      <c r="J110" s="295">
        <v>50</v>
      </c>
      <c r="K110" s="309"/>
    </row>
    <row r="111" s="1" customFormat="1" ht="15" customHeight="1">
      <c r="B111" s="320"/>
      <c r="C111" s="295" t="s">
        <v>1472</v>
      </c>
      <c r="D111" s="295"/>
      <c r="E111" s="295"/>
      <c r="F111" s="318" t="s">
        <v>1451</v>
      </c>
      <c r="G111" s="295"/>
      <c r="H111" s="295" t="s">
        <v>1485</v>
      </c>
      <c r="I111" s="295" t="s">
        <v>1447</v>
      </c>
      <c r="J111" s="295">
        <v>50</v>
      </c>
      <c r="K111" s="309"/>
    </row>
    <row r="112" s="1" customFormat="1" ht="15" customHeight="1">
      <c r="B112" s="320"/>
      <c r="C112" s="295" t="s">
        <v>1470</v>
      </c>
      <c r="D112" s="295"/>
      <c r="E112" s="295"/>
      <c r="F112" s="318" t="s">
        <v>1451</v>
      </c>
      <c r="G112" s="295"/>
      <c r="H112" s="295" t="s">
        <v>1485</v>
      </c>
      <c r="I112" s="295" t="s">
        <v>1447</v>
      </c>
      <c r="J112" s="295">
        <v>50</v>
      </c>
      <c r="K112" s="309"/>
    </row>
    <row r="113" s="1" customFormat="1" ht="15" customHeight="1">
      <c r="B113" s="320"/>
      <c r="C113" s="295" t="s">
        <v>52</v>
      </c>
      <c r="D113" s="295"/>
      <c r="E113" s="295"/>
      <c r="F113" s="318" t="s">
        <v>1445</v>
      </c>
      <c r="G113" s="295"/>
      <c r="H113" s="295" t="s">
        <v>1486</v>
      </c>
      <c r="I113" s="295" t="s">
        <v>1447</v>
      </c>
      <c r="J113" s="295">
        <v>20</v>
      </c>
      <c r="K113" s="309"/>
    </row>
    <row r="114" s="1" customFormat="1" ht="15" customHeight="1">
      <c r="B114" s="320"/>
      <c r="C114" s="295" t="s">
        <v>1487</v>
      </c>
      <c r="D114" s="295"/>
      <c r="E114" s="295"/>
      <c r="F114" s="318" t="s">
        <v>1445</v>
      </c>
      <c r="G114" s="295"/>
      <c r="H114" s="295" t="s">
        <v>1488</v>
      </c>
      <c r="I114" s="295" t="s">
        <v>1447</v>
      </c>
      <c r="J114" s="295">
        <v>120</v>
      </c>
      <c r="K114" s="309"/>
    </row>
    <row r="115" s="1" customFormat="1" ht="15" customHeight="1">
      <c r="B115" s="320"/>
      <c r="C115" s="295" t="s">
        <v>37</v>
      </c>
      <c r="D115" s="295"/>
      <c r="E115" s="295"/>
      <c r="F115" s="318" t="s">
        <v>1445</v>
      </c>
      <c r="G115" s="295"/>
      <c r="H115" s="295" t="s">
        <v>1489</v>
      </c>
      <c r="I115" s="295" t="s">
        <v>1480</v>
      </c>
      <c r="J115" s="295"/>
      <c r="K115" s="309"/>
    </row>
    <row r="116" s="1" customFormat="1" ht="15" customHeight="1">
      <c r="B116" s="320"/>
      <c r="C116" s="295" t="s">
        <v>47</v>
      </c>
      <c r="D116" s="295"/>
      <c r="E116" s="295"/>
      <c r="F116" s="318" t="s">
        <v>1445</v>
      </c>
      <c r="G116" s="295"/>
      <c r="H116" s="295" t="s">
        <v>1490</v>
      </c>
      <c r="I116" s="295" t="s">
        <v>1480</v>
      </c>
      <c r="J116" s="295"/>
      <c r="K116" s="309"/>
    </row>
    <row r="117" s="1" customFormat="1" ht="15" customHeight="1">
      <c r="B117" s="320"/>
      <c r="C117" s="295" t="s">
        <v>56</v>
      </c>
      <c r="D117" s="295"/>
      <c r="E117" s="295"/>
      <c r="F117" s="318" t="s">
        <v>1445</v>
      </c>
      <c r="G117" s="295"/>
      <c r="H117" s="295" t="s">
        <v>1491</v>
      </c>
      <c r="I117" s="295" t="s">
        <v>1492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1493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1439</v>
      </c>
      <c r="D123" s="310"/>
      <c r="E123" s="310"/>
      <c r="F123" s="310" t="s">
        <v>1440</v>
      </c>
      <c r="G123" s="311"/>
      <c r="H123" s="310" t="s">
        <v>53</v>
      </c>
      <c r="I123" s="310" t="s">
        <v>56</v>
      </c>
      <c r="J123" s="310" t="s">
        <v>1441</v>
      </c>
      <c r="K123" s="339"/>
    </row>
    <row r="124" s="1" customFormat="1" ht="17.25" customHeight="1">
      <c r="B124" s="338"/>
      <c r="C124" s="312" t="s">
        <v>1442</v>
      </c>
      <c r="D124" s="312"/>
      <c r="E124" s="312"/>
      <c r="F124" s="313" t="s">
        <v>1443</v>
      </c>
      <c r="G124" s="314"/>
      <c r="H124" s="312"/>
      <c r="I124" s="312"/>
      <c r="J124" s="312" t="s">
        <v>1444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1448</v>
      </c>
      <c r="D126" s="317"/>
      <c r="E126" s="317"/>
      <c r="F126" s="318" t="s">
        <v>1445</v>
      </c>
      <c r="G126" s="295"/>
      <c r="H126" s="295" t="s">
        <v>1485</v>
      </c>
      <c r="I126" s="295" t="s">
        <v>1447</v>
      </c>
      <c r="J126" s="295">
        <v>120</v>
      </c>
      <c r="K126" s="343"/>
    </row>
    <row r="127" s="1" customFormat="1" ht="15" customHeight="1">
      <c r="B127" s="340"/>
      <c r="C127" s="295" t="s">
        <v>1494</v>
      </c>
      <c r="D127" s="295"/>
      <c r="E127" s="295"/>
      <c r="F127" s="318" t="s">
        <v>1445</v>
      </c>
      <c r="G127" s="295"/>
      <c r="H127" s="295" t="s">
        <v>1495</v>
      </c>
      <c r="I127" s="295" t="s">
        <v>1447</v>
      </c>
      <c r="J127" s="295" t="s">
        <v>1496</v>
      </c>
      <c r="K127" s="343"/>
    </row>
    <row r="128" s="1" customFormat="1" ht="15" customHeight="1">
      <c r="B128" s="340"/>
      <c r="C128" s="295" t="s">
        <v>1393</v>
      </c>
      <c r="D128" s="295"/>
      <c r="E128" s="295"/>
      <c r="F128" s="318" t="s">
        <v>1445</v>
      </c>
      <c r="G128" s="295"/>
      <c r="H128" s="295" t="s">
        <v>1497</v>
      </c>
      <c r="I128" s="295" t="s">
        <v>1447</v>
      </c>
      <c r="J128" s="295" t="s">
        <v>1496</v>
      </c>
      <c r="K128" s="343"/>
    </row>
    <row r="129" s="1" customFormat="1" ht="15" customHeight="1">
      <c r="B129" s="340"/>
      <c r="C129" s="295" t="s">
        <v>1456</v>
      </c>
      <c r="D129" s="295"/>
      <c r="E129" s="295"/>
      <c r="F129" s="318" t="s">
        <v>1451</v>
      </c>
      <c r="G129" s="295"/>
      <c r="H129" s="295" t="s">
        <v>1457</v>
      </c>
      <c r="I129" s="295" t="s">
        <v>1447</v>
      </c>
      <c r="J129" s="295">
        <v>15</v>
      </c>
      <c r="K129" s="343"/>
    </row>
    <row r="130" s="1" customFormat="1" ht="15" customHeight="1">
      <c r="B130" s="340"/>
      <c r="C130" s="321" t="s">
        <v>1458</v>
      </c>
      <c r="D130" s="321"/>
      <c r="E130" s="321"/>
      <c r="F130" s="322" t="s">
        <v>1451</v>
      </c>
      <c r="G130" s="321"/>
      <c r="H130" s="321" t="s">
        <v>1459</v>
      </c>
      <c r="I130" s="321" t="s">
        <v>1447</v>
      </c>
      <c r="J130" s="321">
        <v>15</v>
      </c>
      <c r="K130" s="343"/>
    </row>
    <row r="131" s="1" customFormat="1" ht="15" customHeight="1">
      <c r="B131" s="340"/>
      <c r="C131" s="321" t="s">
        <v>1460</v>
      </c>
      <c r="D131" s="321"/>
      <c r="E131" s="321"/>
      <c r="F131" s="322" t="s">
        <v>1451</v>
      </c>
      <c r="G131" s="321"/>
      <c r="H131" s="321" t="s">
        <v>1461</v>
      </c>
      <c r="I131" s="321" t="s">
        <v>1447</v>
      </c>
      <c r="J131" s="321">
        <v>20</v>
      </c>
      <c r="K131" s="343"/>
    </row>
    <row r="132" s="1" customFormat="1" ht="15" customHeight="1">
      <c r="B132" s="340"/>
      <c r="C132" s="321" t="s">
        <v>1462</v>
      </c>
      <c r="D132" s="321"/>
      <c r="E132" s="321"/>
      <c r="F132" s="322" t="s">
        <v>1451</v>
      </c>
      <c r="G132" s="321"/>
      <c r="H132" s="321" t="s">
        <v>1463</v>
      </c>
      <c r="I132" s="321" t="s">
        <v>1447</v>
      </c>
      <c r="J132" s="321">
        <v>20</v>
      </c>
      <c r="K132" s="343"/>
    </row>
    <row r="133" s="1" customFormat="1" ht="15" customHeight="1">
      <c r="B133" s="340"/>
      <c r="C133" s="295" t="s">
        <v>1450</v>
      </c>
      <c r="D133" s="295"/>
      <c r="E133" s="295"/>
      <c r="F133" s="318" t="s">
        <v>1451</v>
      </c>
      <c r="G133" s="295"/>
      <c r="H133" s="295" t="s">
        <v>1485</v>
      </c>
      <c r="I133" s="295" t="s">
        <v>1447</v>
      </c>
      <c r="J133" s="295">
        <v>50</v>
      </c>
      <c r="K133" s="343"/>
    </row>
    <row r="134" s="1" customFormat="1" ht="15" customHeight="1">
      <c r="B134" s="340"/>
      <c r="C134" s="295" t="s">
        <v>1464</v>
      </c>
      <c r="D134" s="295"/>
      <c r="E134" s="295"/>
      <c r="F134" s="318" t="s">
        <v>1451</v>
      </c>
      <c r="G134" s="295"/>
      <c r="H134" s="295" t="s">
        <v>1485</v>
      </c>
      <c r="I134" s="295" t="s">
        <v>1447</v>
      </c>
      <c r="J134" s="295">
        <v>50</v>
      </c>
      <c r="K134" s="343"/>
    </row>
    <row r="135" s="1" customFormat="1" ht="15" customHeight="1">
      <c r="B135" s="340"/>
      <c r="C135" s="295" t="s">
        <v>1470</v>
      </c>
      <c r="D135" s="295"/>
      <c r="E135" s="295"/>
      <c r="F135" s="318" t="s">
        <v>1451</v>
      </c>
      <c r="G135" s="295"/>
      <c r="H135" s="295" t="s">
        <v>1485</v>
      </c>
      <c r="I135" s="295" t="s">
        <v>1447</v>
      </c>
      <c r="J135" s="295">
        <v>50</v>
      </c>
      <c r="K135" s="343"/>
    </row>
    <row r="136" s="1" customFormat="1" ht="15" customHeight="1">
      <c r="B136" s="340"/>
      <c r="C136" s="295" t="s">
        <v>1472</v>
      </c>
      <c r="D136" s="295"/>
      <c r="E136" s="295"/>
      <c r="F136" s="318" t="s">
        <v>1451</v>
      </c>
      <c r="G136" s="295"/>
      <c r="H136" s="295" t="s">
        <v>1485</v>
      </c>
      <c r="I136" s="295" t="s">
        <v>1447</v>
      </c>
      <c r="J136" s="295">
        <v>50</v>
      </c>
      <c r="K136" s="343"/>
    </row>
    <row r="137" s="1" customFormat="1" ht="15" customHeight="1">
      <c r="B137" s="340"/>
      <c r="C137" s="295" t="s">
        <v>1473</v>
      </c>
      <c r="D137" s="295"/>
      <c r="E137" s="295"/>
      <c r="F137" s="318" t="s">
        <v>1451</v>
      </c>
      <c r="G137" s="295"/>
      <c r="H137" s="295" t="s">
        <v>1498</v>
      </c>
      <c r="I137" s="295" t="s">
        <v>1447</v>
      </c>
      <c r="J137" s="295">
        <v>255</v>
      </c>
      <c r="K137" s="343"/>
    </row>
    <row r="138" s="1" customFormat="1" ht="15" customHeight="1">
      <c r="B138" s="340"/>
      <c r="C138" s="295" t="s">
        <v>1475</v>
      </c>
      <c r="D138" s="295"/>
      <c r="E138" s="295"/>
      <c r="F138" s="318" t="s">
        <v>1445</v>
      </c>
      <c r="G138" s="295"/>
      <c r="H138" s="295" t="s">
        <v>1499</v>
      </c>
      <c r="I138" s="295" t="s">
        <v>1477</v>
      </c>
      <c r="J138" s="295"/>
      <c r="K138" s="343"/>
    </row>
    <row r="139" s="1" customFormat="1" ht="15" customHeight="1">
      <c r="B139" s="340"/>
      <c r="C139" s="295" t="s">
        <v>1478</v>
      </c>
      <c r="D139" s="295"/>
      <c r="E139" s="295"/>
      <c r="F139" s="318" t="s">
        <v>1445</v>
      </c>
      <c r="G139" s="295"/>
      <c r="H139" s="295" t="s">
        <v>1500</v>
      </c>
      <c r="I139" s="295" t="s">
        <v>1480</v>
      </c>
      <c r="J139" s="295"/>
      <c r="K139" s="343"/>
    </row>
    <row r="140" s="1" customFormat="1" ht="15" customHeight="1">
      <c r="B140" s="340"/>
      <c r="C140" s="295" t="s">
        <v>1481</v>
      </c>
      <c r="D140" s="295"/>
      <c r="E140" s="295"/>
      <c r="F140" s="318" t="s">
        <v>1445</v>
      </c>
      <c r="G140" s="295"/>
      <c r="H140" s="295" t="s">
        <v>1481</v>
      </c>
      <c r="I140" s="295" t="s">
        <v>1480</v>
      </c>
      <c r="J140" s="295"/>
      <c r="K140" s="343"/>
    </row>
    <row r="141" s="1" customFormat="1" ht="15" customHeight="1">
      <c r="B141" s="340"/>
      <c r="C141" s="295" t="s">
        <v>37</v>
      </c>
      <c r="D141" s="295"/>
      <c r="E141" s="295"/>
      <c r="F141" s="318" t="s">
        <v>1445</v>
      </c>
      <c r="G141" s="295"/>
      <c r="H141" s="295" t="s">
        <v>1501</v>
      </c>
      <c r="I141" s="295" t="s">
        <v>1480</v>
      </c>
      <c r="J141" s="295"/>
      <c r="K141" s="343"/>
    </row>
    <row r="142" s="1" customFormat="1" ht="15" customHeight="1">
      <c r="B142" s="340"/>
      <c r="C142" s="295" t="s">
        <v>1502</v>
      </c>
      <c r="D142" s="295"/>
      <c r="E142" s="295"/>
      <c r="F142" s="318" t="s">
        <v>1445</v>
      </c>
      <c r="G142" s="295"/>
      <c r="H142" s="295" t="s">
        <v>1503</v>
      </c>
      <c r="I142" s="295" t="s">
        <v>1480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1504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1439</v>
      </c>
      <c r="D148" s="310"/>
      <c r="E148" s="310"/>
      <c r="F148" s="310" t="s">
        <v>1440</v>
      </c>
      <c r="G148" s="311"/>
      <c r="H148" s="310" t="s">
        <v>53</v>
      </c>
      <c r="I148" s="310" t="s">
        <v>56</v>
      </c>
      <c r="J148" s="310" t="s">
        <v>1441</v>
      </c>
      <c r="K148" s="309"/>
    </row>
    <row r="149" s="1" customFormat="1" ht="17.25" customHeight="1">
      <c r="B149" s="307"/>
      <c r="C149" s="312" t="s">
        <v>1442</v>
      </c>
      <c r="D149" s="312"/>
      <c r="E149" s="312"/>
      <c r="F149" s="313" t="s">
        <v>1443</v>
      </c>
      <c r="G149" s="314"/>
      <c r="H149" s="312"/>
      <c r="I149" s="312"/>
      <c r="J149" s="312" t="s">
        <v>1444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1448</v>
      </c>
      <c r="D151" s="295"/>
      <c r="E151" s="295"/>
      <c r="F151" s="348" t="s">
        <v>1445</v>
      </c>
      <c r="G151" s="295"/>
      <c r="H151" s="347" t="s">
        <v>1485</v>
      </c>
      <c r="I151" s="347" t="s">
        <v>1447</v>
      </c>
      <c r="J151" s="347">
        <v>120</v>
      </c>
      <c r="K151" s="343"/>
    </row>
    <row r="152" s="1" customFormat="1" ht="15" customHeight="1">
      <c r="B152" s="320"/>
      <c r="C152" s="347" t="s">
        <v>1494</v>
      </c>
      <c r="D152" s="295"/>
      <c r="E152" s="295"/>
      <c r="F152" s="348" t="s">
        <v>1445</v>
      </c>
      <c r="G152" s="295"/>
      <c r="H152" s="347" t="s">
        <v>1505</v>
      </c>
      <c r="I152" s="347" t="s">
        <v>1447</v>
      </c>
      <c r="J152" s="347" t="s">
        <v>1496</v>
      </c>
      <c r="K152" s="343"/>
    </row>
    <row r="153" s="1" customFormat="1" ht="15" customHeight="1">
      <c r="B153" s="320"/>
      <c r="C153" s="347" t="s">
        <v>1393</v>
      </c>
      <c r="D153" s="295"/>
      <c r="E153" s="295"/>
      <c r="F153" s="348" t="s">
        <v>1445</v>
      </c>
      <c r="G153" s="295"/>
      <c r="H153" s="347" t="s">
        <v>1506</v>
      </c>
      <c r="I153" s="347" t="s">
        <v>1447</v>
      </c>
      <c r="J153" s="347" t="s">
        <v>1496</v>
      </c>
      <c r="K153" s="343"/>
    </row>
    <row r="154" s="1" customFormat="1" ht="15" customHeight="1">
      <c r="B154" s="320"/>
      <c r="C154" s="347" t="s">
        <v>1450</v>
      </c>
      <c r="D154" s="295"/>
      <c r="E154" s="295"/>
      <c r="F154" s="348" t="s">
        <v>1451</v>
      </c>
      <c r="G154" s="295"/>
      <c r="H154" s="347" t="s">
        <v>1485</v>
      </c>
      <c r="I154" s="347" t="s">
        <v>1447</v>
      </c>
      <c r="J154" s="347">
        <v>50</v>
      </c>
      <c r="K154" s="343"/>
    </row>
    <row r="155" s="1" customFormat="1" ht="15" customHeight="1">
      <c r="B155" s="320"/>
      <c r="C155" s="347" t="s">
        <v>1453</v>
      </c>
      <c r="D155" s="295"/>
      <c r="E155" s="295"/>
      <c r="F155" s="348" t="s">
        <v>1445</v>
      </c>
      <c r="G155" s="295"/>
      <c r="H155" s="347" t="s">
        <v>1485</v>
      </c>
      <c r="I155" s="347" t="s">
        <v>1455</v>
      </c>
      <c r="J155" s="347"/>
      <c r="K155" s="343"/>
    </row>
    <row r="156" s="1" customFormat="1" ht="15" customHeight="1">
      <c r="B156" s="320"/>
      <c r="C156" s="347" t="s">
        <v>1464</v>
      </c>
      <c r="D156" s="295"/>
      <c r="E156" s="295"/>
      <c r="F156" s="348" t="s">
        <v>1451</v>
      </c>
      <c r="G156" s="295"/>
      <c r="H156" s="347" t="s">
        <v>1485</v>
      </c>
      <c r="I156" s="347" t="s">
        <v>1447</v>
      </c>
      <c r="J156" s="347">
        <v>50</v>
      </c>
      <c r="K156" s="343"/>
    </row>
    <row r="157" s="1" customFormat="1" ht="15" customHeight="1">
      <c r="B157" s="320"/>
      <c r="C157" s="347" t="s">
        <v>1472</v>
      </c>
      <c r="D157" s="295"/>
      <c r="E157" s="295"/>
      <c r="F157" s="348" t="s">
        <v>1451</v>
      </c>
      <c r="G157" s="295"/>
      <c r="H157" s="347" t="s">
        <v>1485</v>
      </c>
      <c r="I157" s="347" t="s">
        <v>1447</v>
      </c>
      <c r="J157" s="347">
        <v>50</v>
      </c>
      <c r="K157" s="343"/>
    </row>
    <row r="158" s="1" customFormat="1" ht="15" customHeight="1">
      <c r="B158" s="320"/>
      <c r="C158" s="347" t="s">
        <v>1470</v>
      </c>
      <c r="D158" s="295"/>
      <c r="E158" s="295"/>
      <c r="F158" s="348" t="s">
        <v>1451</v>
      </c>
      <c r="G158" s="295"/>
      <c r="H158" s="347" t="s">
        <v>1485</v>
      </c>
      <c r="I158" s="347" t="s">
        <v>1447</v>
      </c>
      <c r="J158" s="347">
        <v>50</v>
      </c>
      <c r="K158" s="343"/>
    </row>
    <row r="159" s="1" customFormat="1" ht="15" customHeight="1">
      <c r="B159" s="320"/>
      <c r="C159" s="347" t="s">
        <v>85</v>
      </c>
      <c r="D159" s="295"/>
      <c r="E159" s="295"/>
      <c r="F159" s="348" t="s">
        <v>1445</v>
      </c>
      <c r="G159" s="295"/>
      <c r="H159" s="347" t="s">
        <v>1507</v>
      </c>
      <c r="I159" s="347" t="s">
        <v>1447</v>
      </c>
      <c r="J159" s="347" t="s">
        <v>1508</v>
      </c>
      <c r="K159" s="343"/>
    </row>
    <row r="160" s="1" customFormat="1" ht="15" customHeight="1">
      <c r="B160" s="320"/>
      <c r="C160" s="347" t="s">
        <v>1509</v>
      </c>
      <c r="D160" s="295"/>
      <c r="E160" s="295"/>
      <c r="F160" s="348" t="s">
        <v>1445</v>
      </c>
      <c r="G160" s="295"/>
      <c r="H160" s="347" t="s">
        <v>1510</v>
      </c>
      <c r="I160" s="347" t="s">
        <v>1480</v>
      </c>
      <c r="J160" s="347"/>
      <c r="K160" s="343"/>
    </row>
    <row r="161" s="1" customFormat="1" ht="15" customHeight="1">
      <c r="B161" s="349"/>
      <c r="C161" s="350"/>
      <c r="D161" s="350"/>
      <c r="E161" s="350"/>
      <c r="F161" s="350"/>
      <c r="G161" s="350"/>
      <c r="H161" s="350"/>
      <c r="I161" s="350"/>
      <c r="J161" s="350"/>
      <c r="K161" s="351"/>
    </row>
    <row r="162" s="1" customFormat="1" ht="18.75" customHeight="1">
      <c r="B162" s="331"/>
      <c r="C162" s="341"/>
      <c r="D162" s="341"/>
      <c r="E162" s="341"/>
      <c r="F162" s="352"/>
      <c r="G162" s="341"/>
      <c r="H162" s="341"/>
      <c r="I162" s="341"/>
      <c r="J162" s="341"/>
      <c r="K162" s="331"/>
    </row>
    <row r="163" s="1" customFormat="1" ht="18.75" customHeight="1">
      <c r="B163" s="331"/>
      <c r="C163" s="341"/>
      <c r="D163" s="341"/>
      <c r="E163" s="341"/>
      <c r="F163" s="352"/>
      <c r="G163" s="341"/>
      <c r="H163" s="341"/>
      <c r="I163" s="341"/>
      <c r="J163" s="341"/>
      <c r="K163" s="331"/>
    </row>
    <row r="164" s="1" customFormat="1" ht="18.75" customHeight="1">
      <c r="B164" s="331"/>
      <c r="C164" s="341"/>
      <c r="D164" s="341"/>
      <c r="E164" s="341"/>
      <c r="F164" s="352"/>
      <c r="G164" s="341"/>
      <c r="H164" s="341"/>
      <c r="I164" s="341"/>
      <c r="J164" s="341"/>
      <c r="K164" s="331"/>
    </row>
    <row r="165" s="1" customFormat="1" ht="18.75" customHeight="1">
      <c r="B165" s="331"/>
      <c r="C165" s="341"/>
      <c r="D165" s="341"/>
      <c r="E165" s="341"/>
      <c r="F165" s="352"/>
      <c r="G165" s="341"/>
      <c r="H165" s="341"/>
      <c r="I165" s="341"/>
      <c r="J165" s="341"/>
      <c r="K165" s="331"/>
    </row>
    <row r="166" s="1" customFormat="1" ht="18.75" customHeight="1">
      <c r="B166" s="331"/>
      <c r="C166" s="341"/>
      <c r="D166" s="341"/>
      <c r="E166" s="341"/>
      <c r="F166" s="352"/>
      <c r="G166" s="341"/>
      <c r="H166" s="341"/>
      <c r="I166" s="341"/>
      <c r="J166" s="341"/>
      <c r="K166" s="331"/>
    </row>
    <row r="167" s="1" customFormat="1" ht="18.75" customHeight="1">
      <c r="B167" s="331"/>
      <c r="C167" s="341"/>
      <c r="D167" s="341"/>
      <c r="E167" s="341"/>
      <c r="F167" s="352"/>
      <c r="G167" s="341"/>
      <c r="H167" s="341"/>
      <c r="I167" s="341"/>
      <c r="J167" s="341"/>
      <c r="K167" s="331"/>
    </row>
    <row r="168" s="1" customFormat="1" ht="18.75" customHeight="1">
      <c r="B168" s="331"/>
      <c r="C168" s="341"/>
      <c r="D168" s="341"/>
      <c r="E168" s="341"/>
      <c r="F168" s="352"/>
      <c r="G168" s="341"/>
      <c r="H168" s="341"/>
      <c r="I168" s="341"/>
      <c r="J168" s="341"/>
      <c r="K168" s="331"/>
    </row>
    <row r="169" s="1" customFormat="1" ht="18.75" customHeight="1">
      <c r="B169" s="303"/>
      <c r="C169" s="303"/>
      <c r="D169" s="303"/>
      <c r="E169" s="303"/>
      <c r="F169" s="303"/>
      <c r="G169" s="303"/>
      <c r="H169" s="303"/>
      <c r="I169" s="303"/>
      <c r="J169" s="303"/>
      <c r="K169" s="303"/>
    </row>
    <row r="170" s="1" customFormat="1" ht="7.5" customHeight="1">
      <c r="B170" s="282"/>
      <c r="C170" s="283"/>
      <c r="D170" s="283"/>
      <c r="E170" s="283"/>
      <c r="F170" s="283"/>
      <c r="G170" s="283"/>
      <c r="H170" s="283"/>
      <c r="I170" s="283"/>
      <c r="J170" s="283"/>
      <c r="K170" s="284"/>
    </row>
    <row r="171" s="1" customFormat="1" ht="45" customHeight="1">
      <c r="B171" s="285"/>
      <c r="C171" s="286" t="s">
        <v>1511</v>
      </c>
      <c r="D171" s="286"/>
      <c r="E171" s="286"/>
      <c r="F171" s="286"/>
      <c r="G171" s="286"/>
      <c r="H171" s="286"/>
      <c r="I171" s="286"/>
      <c r="J171" s="286"/>
      <c r="K171" s="287"/>
    </row>
    <row r="172" s="1" customFormat="1" ht="17.25" customHeight="1">
      <c r="B172" s="285"/>
      <c r="C172" s="310" t="s">
        <v>1439</v>
      </c>
      <c r="D172" s="310"/>
      <c r="E172" s="310"/>
      <c r="F172" s="310" t="s">
        <v>1440</v>
      </c>
      <c r="G172" s="353"/>
      <c r="H172" s="354" t="s">
        <v>53</v>
      </c>
      <c r="I172" s="354" t="s">
        <v>56</v>
      </c>
      <c r="J172" s="310" t="s">
        <v>1441</v>
      </c>
      <c r="K172" s="287"/>
    </row>
    <row r="173" s="1" customFormat="1" ht="17.25" customHeight="1">
      <c r="B173" s="288"/>
      <c r="C173" s="312" t="s">
        <v>1442</v>
      </c>
      <c r="D173" s="312"/>
      <c r="E173" s="312"/>
      <c r="F173" s="313" t="s">
        <v>1443</v>
      </c>
      <c r="G173" s="355"/>
      <c r="H173" s="356"/>
      <c r="I173" s="356"/>
      <c r="J173" s="312" t="s">
        <v>1444</v>
      </c>
      <c r="K173" s="290"/>
    </row>
    <row r="174" s="1" customFormat="1" ht="5.25" customHeight="1">
      <c r="B174" s="320"/>
      <c r="C174" s="315"/>
      <c r="D174" s="315"/>
      <c r="E174" s="315"/>
      <c r="F174" s="315"/>
      <c r="G174" s="316"/>
      <c r="H174" s="315"/>
      <c r="I174" s="315"/>
      <c r="J174" s="315"/>
      <c r="K174" s="343"/>
    </row>
    <row r="175" s="1" customFormat="1" ht="15" customHeight="1">
      <c r="B175" s="320"/>
      <c r="C175" s="295" t="s">
        <v>1448</v>
      </c>
      <c r="D175" s="295"/>
      <c r="E175" s="295"/>
      <c r="F175" s="318" t="s">
        <v>1445</v>
      </c>
      <c r="G175" s="295"/>
      <c r="H175" s="295" t="s">
        <v>1485</v>
      </c>
      <c r="I175" s="295" t="s">
        <v>1447</v>
      </c>
      <c r="J175" s="295">
        <v>120</v>
      </c>
      <c r="K175" s="343"/>
    </row>
    <row r="176" s="1" customFormat="1" ht="15" customHeight="1">
      <c r="B176" s="320"/>
      <c r="C176" s="295" t="s">
        <v>1494</v>
      </c>
      <c r="D176" s="295"/>
      <c r="E176" s="295"/>
      <c r="F176" s="318" t="s">
        <v>1445</v>
      </c>
      <c r="G176" s="295"/>
      <c r="H176" s="295" t="s">
        <v>1495</v>
      </c>
      <c r="I176" s="295" t="s">
        <v>1447</v>
      </c>
      <c r="J176" s="295" t="s">
        <v>1496</v>
      </c>
      <c r="K176" s="343"/>
    </row>
    <row r="177" s="1" customFormat="1" ht="15" customHeight="1">
      <c r="B177" s="320"/>
      <c r="C177" s="295" t="s">
        <v>1393</v>
      </c>
      <c r="D177" s="295"/>
      <c r="E177" s="295"/>
      <c r="F177" s="318" t="s">
        <v>1445</v>
      </c>
      <c r="G177" s="295"/>
      <c r="H177" s="295" t="s">
        <v>1512</v>
      </c>
      <c r="I177" s="295" t="s">
        <v>1447</v>
      </c>
      <c r="J177" s="295" t="s">
        <v>1496</v>
      </c>
      <c r="K177" s="343"/>
    </row>
    <row r="178" s="1" customFormat="1" ht="15" customHeight="1">
      <c r="B178" s="320"/>
      <c r="C178" s="295" t="s">
        <v>1450</v>
      </c>
      <c r="D178" s="295"/>
      <c r="E178" s="295"/>
      <c r="F178" s="318" t="s">
        <v>1451</v>
      </c>
      <c r="G178" s="295"/>
      <c r="H178" s="295" t="s">
        <v>1512</v>
      </c>
      <c r="I178" s="295" t="s">
        <v>1447</v>
      </c>
      <c r="J178" s="295">
        <v>50</v>
      </c>
      <c r="K178" s="343"/>
    </row>
    <row r="179" s="1" customFormat="1" ht="15" customHeight="1">
      <c r="B179" s="320"/>
      <c r="C179" s="295" t="s">
        <v>1453</v>
      </c>
      <c r="D179" s="295"/>
      <c r="E179" s="295"/>
      <c r="F179" s="318" t="s">
        <v>1445</v>
      </c>
      <c r="G179" s="295"/>
      <c r="H179" s="295" t="s">
        <v>1512</v>
      </c>
      <c r="I179" s="295" t="s">
        <v>1455</v>
      </c>
      <c r="J179" s="295"/>
      <c r="K179" s="343"/>
    </row>
    <row r="180" s="1" customFormat="1" ht="15" customHeight="1">
      <c r="B180" s="320"/>
      <c r="C180" s="295" t="s">
        <v>1464</v>
      </c>
      <c r="D180" s="295"/>
      <c r="E180" s="295"/>
      <c r="F180" s="318" t="s">
        <v>1451</v>
      </c>
      <c r="G180" s="295"/>
      <c r="H180" s="295" t="s">
        <v>1512</v>
      </c>
      <c r="I180" s="295" t="s">
        <v>1447</v>
      </c>
      <c r="J180" s="295">
        <v>50</v>
      </c>
      <c r="K180" s="343"/>
    </row>
    <row r="181" s="1" customFormat="1" ht="15" customHeight="1">
      <c r="B181" s="320"/>
      <c r="C181" s="295" t="s">
        <v>1472</v>
      </c>
      <c r="D181" s="295"/>
      <c r="E181" s="295"/>
      <c r="F181" s="318" t="s">
        <v>1451</v>
      </c>
      <c r="G181" s="295"/>
      <c r="H181" s="295" t="s">
        <v>1512</v>
      </c>
      <c r="I181" s="295" t="s">
        <v>1447</v>
      </c>
      <c r="J181" s="295">
        <v>50</v>
      </c>
      <c r="K181" s="343"/>
    </row>
    <row r="182" s="1" customFormat="1" ht="15" customHeight="1">
      <c r="B182" s="320"/>
      <c r="C182" s="295" t="s">
        <v>1470</v>
      </c>
      <c r="D182" s="295"/>
      <c r="E182" s="295"/>
      <c r="F182" s="318" t="s">
        <v>1451</v>
      </c>
      <c r="G182" s="295"/>
      <c r="H182" s="295" t="s">
        <v>1512</v>
      </c>
      <c r="I182" s="295" t="s">
        <v>1447</v>
      </c>
      <c r="J182" s="295">
        <v>50</v>
      </c>
      <c r="K182" s="343"/>
    </row>
    <row r="183" s="1" customFormat="1" ht="15" customHeight="1">
      <c r="B183" s="320"/>
      <c r="C183" s="295" t="s">
        <v>122</v>
      </c>
      <c r="D183" s="295"/>
      <c r="E183" s="295"/>
      <c r="F183" s="318" t="s">
        <v>1445</v>
      </c>
      <c r="G183" s="295"/>
      <c r="H183" s="295" t="s">
        <v>1513</v>
      </c>
      <c r="I183" s="295" t="s">
        <v>1514</v>
      </c>
      <c r="J183" s="295"/>
      <c r="K183" s="343"/>
    </row>
    <row r="184" s="1" customFormat="1" ht="15" customHeight="1">
      <c r="B184" s="320"/>
      <c r="C184" s="295" t="s">
        <v>56</v>
      </c>
      <c r="D184" s="295"/>
      <c r="E184" s="295"/>
      <c r="F184" s="318" t="s">
        <v>1445</v>
      </c>
      <c r="G184" s="295"/>
      <c r="H184" s="295" t="s">
        <v>1515</v>
      </c>
      <c r="I184" s="295" t="s">
        <v>1516</v>
      </c>
      <c r="J184" s="295">
        <v>1</v>
      </c>
      <c r="K184" s="343"/>
    </row>
    <row r="185" s="1" customFormat="1" ht="15" customHeight="1">
      <c r="B185" s="320"/>
      <c r="C185" s="295" t="s">
        <v>52</v>
      </c>
      <c r="D185" s="295"/>
      <c r="E185" s="295"/>
      <c r="F185" s="318" t="s">
        <v>1445</v>
      </c>
      <c r="G185" s="295"/>
      <c r="H185" s="295" t="s">
        <v>1517</v>
      </c>
      <c r="I185" s="295" t="s">
        <v>1447</v>
      </c>
      <c r="J185" s="295">
        <v>20</v>
      </c>
      <c r="K185" s="343"/>
    </row>
    <row r="186" s="1" customFormat="1" ht="15" customHeight="1">
      <c r="B186" s="320"/>
      <c r="C186" s="295" t="s">
        <v>53</v>
      </c>
      <c r="D186" s="295"/>
      <c r="E186" s="295"/>
      <c r="F186" s="318" t="s">
        <v>1445</v>
      </c>
      <c r="G186" s="295"/>
      <c r="H186" s="295" t="s">
        <v>1518</v>
      </c>
      <c r="I186" s="295" t="s">
        <v>1447</v>
      </c>
      <c r="J186" s="295">
        <v>255</v>
      </c>
      <c r="K186" s="343"/>
    </row>
    <row r="187" s="1" customFormat="1" ht="15" customHeight="1">
      <c r="B187" s="320"/>
      <c r="C187" s="295" t="s">
        <v>123</v>
      </c>
      <c r="D187" s="295"/>
      <c r="E187" s="295"/>
      <c r="F187" s="318" t="s">
        <v>1445</v>
      </c>
      <c r="G187" s="295"/>
      <c r="H187" s="295" t="s">
        <v>1409</v>
      </c>
      <c r="I187" s="295" t="s">
        <v>1447</v>
      </c>
      <c r="J187" s="295">
        <v>10</v>
      </c>
      <c r="K187" s="343"/>
    </row>
    <row r="188" s="1" customFormat="1" ht="15" customHeight="1">
      <c r="B188" s="320"/>
      <c r="C188" s="295" t="s">
        <v>124</v>
      </c>
      <c r="D188" s="295"/>
      <c r="E188" s="295"/>
      <c r="F188" s="318" t="s">
        <v>1445</v>
      </c>
      <c r="G188" s="295"/>
      <c r="H188" s="295" t="s">
        <v>1519</v>
      </c>
      <c r="I188" s="295" t="s">
        <v>1480</v>
      </c>
      <c r="J188" s="295"/>
      <c r="K188" s="343"/>
    </row>
    <row r="189" s="1" customFormat="1" ht="15" customHeight="1">
      <c r="B189" s="320"/>
      <c r="C189" s="295" t="s">
        <v>1520</v>
      </c>
      <c r="D189" s="295"/>
      <c r="E189" s="295"/>
      <c r="F189" s="318" t="s">
        <v>1445</v>
      </c>
      <c r="G189" s="295"/>
      <c r="H189" s="295" t="s">
        <v>1521</v>
      </c>
      <c r="I189" s="295" t="s">
        <v>1480</v>
      </c>
      <c r="J189" s="295"/>
      <c r="K189" s="343"/>
    </row>
    <row r="190" s="1" customFormat="1" ht="15" customHeight="1">
      <c r="B190" s="320"/>
      <c r="C190" s="295" t="s">
        <v>1509</v>
      </c>
      <c r="D190" s="295"/>
      <c r="E190" s="295"/>
      <c r="F190" s="318" t="s">
        <v>1445</v>
      </c>
      <c r="G190" s="295"/>
      <c r="H190" s="295" t="s">
        <v>1522</v>
      </c>
      <c r="I190" s="295" t="s">
        <v>1480</v>
      </c>
      <c r="J190" s="295"/>
      <c r="K190" s="343"/>
    </row>
    <row r="191" s="1" customFormat="1" ht="15" customHeight="1">
      <c r="B191" s="320"/>
      <c r="C191" s="295" t="s">
        <v>126</v>
      </c>
      <c r="D191" s="295"/>
      <c r="E191" s="295"/>
      <c r="F191" s="318" t="s">
        <v>1451</v>
      </c>
      <c r="G191" s="295"/>
      <c r="H191" s="295" t="s">
        <v>1523</v>
      </c>
      <c r="I191" s="295" t="s">
        <v>1447</v>
      </c>
      <c r="J191" s="295">
        <v>50</v>
      </c>
      <c r="K191" s="343"/>
    </row>
    <row r="192" s="1" customFormat="1" ht="15" customHeight="1">
      <c r="B192" s="320"/>
      <c r="C192" s="295" t="s">
        <v>1524</v>
      </c>
      <c r="D192" s="295"/>
      <c r="E192" s="295"/>
      <c r="F192" s="318" t="s">
        <v>1451</v>
      </c>
      <c r="G192" s="295"/>
      <c r="H192" s="295" t="s">
        <v>1525</v>
      </c>
      <c r="I192" s="295" t="s">
        <v>1526</v>
      </c>
      <c r="J192" s="295"/>
      <c r="K192" s="343"/>
    </row>
    <row r="193" s="1" customFormat="1" ht="15" customHeight="1">
      <c r="B193" s="320"/>
      <c r="C193" s="295" t="s">
        <v>1527</v>
      </c>
      <c r="D193" s="295"/>
      <c r="E193" s="295"/>
      <c r="F193" s="318" t="s">
        <v>1451</v>
      </c>
      <c r="G193" s="295"/>
      <c r="H193" s="295" t="s">
        <v>1528</v>
      </c>
      <c r="I193" s="295" t="s">
        <v>1526</v>
      </c>
      <c r="J193" s="295"/>
      <c r="K193" s="343"/>
    </row>
    <row r="194" s="1" customFormat="1" ht="15" customHeight="1">
      <c r="B194" s="320"/>
      <c r="C194" s="295" t="s">
        <v>1529</v>
      </c>
      <c r="D194" s="295"/>
      <c r="E194" s="295"/>
      <c r="F194" s="318" t="s">
        <v>1451</v>
      </c>
      <c r="G194" s="295"/>
      <c r="H194" s="295" t="s">
        <v>1530</v>
      </c>
      <c r="I194" s="295" t="s">
        <v>1526</v>
      </c>
      <c r="J194" s="295"/>
      <c r="K194" s="343"/>
    </row>
    <row r="195" s="1" customFormat="1" ht="15" customHeight="1">
      <c r="B195" s="320"/>
      <c r="C195" s="357" t="s">
        <v>1531</v>
      </c>
      <c r="D195" s="295"/>
      <c r="E195" s="295"/>
      <c r="F195" s="318" t="s">
        <v>1451</v>
      </c>
      <c r="G195" s="295"/>
      <c r="H195" s="295" t="s">
        <v>1532</v>
      </c>
      <c r="I195" s="295" t="s">
        <v>1533</v>
      </c>
      <c r="J195" s="358" t="s">
        <v>1534</v>
      </c>
      <c r="K195" s="343"/>
    </row>
    <row r="196" s="18" customFormat="1" ht="15" customHeight="1">
      <c r="B196" s="359"/>
      <c r="C196" s="360" t="s">
        <v>1535</v>
      </c>
      <c r="D196" s="361"/>
      <c r="E196" s="361"/>
      <c r="F196" s="362" t="s">
        <v>1451</v>
      </c>
      <c r="G196" s="361"/>
      <c r="H196" s="361" t="s">
        <v>1536</v>
      </c>
      <c r="I196" s="361" t="s">
        <v>1533</v>
      </c>
      <c r="J196" s="363" t="s">
        <v>1534</v>
      </c>
      <c r="K196" s="364"/>
    </row>
    <row r="197" s="1" customFormat="1" ht="15" customHeight="1">
      <c r="B197" s="320"/>
      <c r="C197" s="357" t="s">
        <v>41</v>
      </c>
      <c r="D197" s="295"/>
      <c r="E197" s="295"/>
      <c r="F197" s="318" t="s">
        <v>1445</v>
      </c>
      <c r="G197" s="295"/>
      <c r="H197" s="292" t="s">
        <v>1537</v>
      </c>
      <c r="I197" s="295" t="s">
        <v>1538</v>
      </c>
      <c r="J197" s="295"/>
      <c r="K197" s="343"/>
    </row>
    <row r="198" s="1" customFormat="1" ht="15" customHeight="1">
      <c r="B198" s="320"/>
      <c r="C198" s="357" t="s">
        <v>1539</v>
      </c>
      <c r="D198" s="295"/>
      <c r="E198" s="295"/>
      <c r="F198" s="318" t="s">
        <v>1445</v>
      </c>
      <c r="G198" s="295"/>
      <c r="H198" s="295" t="s">
        <v>1540</v>
      </c>
      <c r="I198" s="295" t="s">
        <v>1480</v>
      </c>
      <c r="J198" s="295"/>
      <c r="K198" s="343"/>
    </row>
    <row r="199" s="1" customFormat="1" ht="15" customHeight="1">
      <c r="B199" s="320"/>
      <c r="C199" s="357" t="s">
        <v>1541</v>
      </c>
      <c r="D199" s="295"/>
      <c r="E199" s="295"/>
      <c r="F199" s="318" t="s">
        <v>1445</v>
      </c>
      <c r="G199" s="295"/>
      <c r="H199" s="295" t="s">
        <v>1542</v>
      </c>
      <c r="I199" s="295" t="s">
        <v>1480</v>
      </c>
      <c r="J199" s="295"/>
      <c r="K199" s="343"/>
    </row>
    <row r="200" s="1" customFormat="1" ht="15" customHeight="1">
      <c r="B200" s="320"/>
      <c r="C200" s="357" t="s">
        <v>1543</v>
      </c>
      <c r="D200" s="295"/>
      <c r="E200" s="295"/>
      <c r="F200" s="318" t="s">
        <v>1451</v>
      </c>
      <c r="G200" s="295"/>
      <c r="H200" s="295" t="s">
        <v>1544</v>
      </c>
      <c r="I200" s="295" t="s">
        <v>1480</v>
      </c>
      <c r="J200" s="295"/>
      <c r="K200" s="343"/>
    </row>
    <row r="201" s="1" customFormat="1" ht="15" customHeight="1">
      <c r="B201" s="349"/>
      <c r="C201" s="365"/>
      <c r="D201" s="350"/>
      <c r="E201" s="350"/>
      <c r="F201" s="350"/>
      <c r="G201" s="350"/>
      <c r="H201" s="350"/>
      <c r="I201" s="350"/>
      <c r="J201" s="350"/>
      <c r="K201" s="351"/>
    </row>
    <row r="202" s="1" customFormat="1" ht="18.75" customHeight="1">
      <c r="B202" s="331"/>
      <c r="C202" s="341"/>
      <c r="D202" s="341"/>
      <c r="E202" s="341"/>
      <c r="F202" s="352"/>
      <c r="G202" s="341"/>
      <c r="H202" s="341"/>
      <c r="I202" s="341"/>
      <c r="J202" s="341"/>
      <c r="K202" s="331"/>
    </row>
    <row r="203" s="1" customFormat="1" ht="18.75" customHeight="1">
      <c r="B203" s="303"/>
      <c r="C203" s="303"/>
      <c r="D203" s="303"/>
      <c r="E203" s="303"/>
      <c r="F203" s="303"/>
      <c r="G203" s="303"/>
      <c r="H203" s="303"/>
      <c r="I203" s="303"/>
      <c r="J203" s="303"/>
      <c r="K203" s="303"/>
    </row>
    <row r="204" s="1" customFormat="1" ht="13.5">
      <c r="B204" s="282"/>
      <c r="C204" s="283"/>
      <c r="D204" s="283"/>
      <c r="E204" s="283"/>
      <c r="F204" s="283"/>
      <c r="G204" s="283"/>
      <c r="H204" s="283"/>
      <c r="I204" s="283"/>
      <c r="J204" s="283"/>
      <c r="K204" s="284"/>
    </row>
    <row r="205" s="1" customFormat="1" ht="21" customHeight="1">
      <c r="B205" s="285"/>
      <c r="C205" s="286" t="s">
        <v>1545</v>
      </c>
      <c r="D205" s="286"/>
      <c r="E205" s="286"/>
      <c r="F205" s="286"/>
      <c r="G205" s="286"/>
      <c r="H205" s="286"/>
      <c r="I205" s="286"/>
      <c r="J205" s="286"/>
      <c r="K205" s="287"/>
    </row>
    <row r="206" s="1" customFormat="1" ht="25.5" customHeight="1">
      <c r="B206" s="285"/>
      <c r="C206" s="366" t="s">
        <v>1546</v>
      </c>
      <c r="D206" s="366"/>
      <c r="E206" s="366"/>
      <c r="F206" s="366" t="s">
        <v>1547</v>
      </c>
      <c r="G206" s="367"/>
      <c r="H206" s="366" t="s">
        <v>1548</v>
      </c>
      <c r="I206" s="366"/>
      <c r="J206" s="366"/>
      <c r="K206" s="287"/>
    </row>
    <row r="207" s="1" customFormat="1" ht="5.25" customHeight="1">
      <c r="B207" s="320"/>
      <c r="C207" s="315"/>
      <c r="D207" s="315"/>
      <c r="E207" s="315"/>
      <c r="F207" s="315"/>
      <c r="G207" s="341"/>
      <c r="H207" s="315"/>
      <c r="I207" s="315"/>
      <c r="J207" s="315"/>
      <c r="K207" s="343"/>
    </row>
    <row r="208" s="1" customFormat="1" ht="15" customHeight="1">
      <c r="B208" s="320"/>
      <c r="C208" s="295" t="s">
        <v>1538</v>
      </c>
      <c r="D208" s="295"/>
      <c r="E208" s="295"/>
      <c r="F208" s="318" t="s">
        <v>42</v>
      </c>
      <c r="G208" s="295"/>
      <c r="H208" s="295" t="s">
        <v>1549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43</v>
      </c>
      <c r="G209" s="295"/>
      <c r="H209" s="295" t="s">
        <v>1550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46</v>
      </c>
      <c r="G210" s="295"/>
      <c r="H210" s="295" t="s">
        <v>1551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44</v>
      </c>
      <c r="G211" s="295"/>
      <c r="H211" s="295" t="s">
        <v>1552</v>
      </c>
      <c r="I211" s="295"/>
      <c r="J211" s="295"/>
      <c r="K211" s="343"/>
    </row>
    <row r="212" s="1" customFormat="1" ht="15" customHeight="1">
      <c r="B212" s="320"/>
      <c r="C212" s="295"/>
      <c r="D212" s="295"/>
      <c r="E212" s="295"/>
      <c r="F212" s="318" t="s">
        <v>45</v>
      </c>
      <c r="G212" s="295"/>
      <c r="H212" s="295" t="s">
        <v>1553</v>
      </c>
      <c r="I212" s="295"/>
      <c r="J212" s="295"/>
      <c r="K212" s="343"/>
    </row>
    <row r="213" s="1" customFormat="1" ht="15" customHeight="1">
      <c r="B213" s="320"/>
      <c r="C213" s="295"/>
      <c r="D213" s="295"/>
      <c r="E213" s="295"/>
      <c r="F213" s="318"/>
      <c r="G213" s="295"/>
      <c r="H213" s="295"/>
      <c r="I213" s="295"/>
      <c r="J213" s="295"/>
      <c r="K213" s="343"/>
    </row>
    <row r="214" s="1" customFormat="1" ht="15" customHeight="1">
      <c r="B214" s="320"/>
      <c r="C214" s="295" t="s">
        <v>1492</v>
      </c>
      <c r="D214" s="295"/>
      <c r="E214" s="295"/>
      <c r="F214" s="318" t="s">
        <v>78</v>
      </c>
      <c r="G214" s="295"/>
      <c r="H214" s="295" t="s">
        <v>1554</v>
      </c>
      <c r="I214" s="295"/>
      <c r="J214" s="295"/>
      <c r="K214" s="343"/>
    </row>
    <row r="215" s="1" customFormat="1" ht="15" customHeight="1">
      <c r="B215" s="320"/>
      <c r="C215" s="295"/>
      <c r="D215" s="295"/>
      <c r="E215" s="295"/>
      <c r="F215" s="318" t="s">
        <v>1387</v>
      </c>
      <c r="G215" s="295"/>
      <c r="H215" s="295" t="s">
        <v>1388</v>
      </c>
      <c r="I215" s="295"/>
      <c r="J215" s="295"/>
      <c r="K215" s="343"/>
    </row>
    <row r="216" s="1" customFormat="1" ht="15" customHeight="1">
      <c r="B216" s="320"/>
      <c r="C216" s="295"/>
      <c r="D216" s="295"/>
      <c r="E216" s="295"/>
      <c r="F216" s="318" t="s">
        <v>1385</v>
      </c>
      <c r="G216" s="295"/>
      <c r="H216" s="295" t="s">
        <v>1555</v>
      </c>
      <c r="I216" s="295"/>
      <c r="J216" s="295"/>
      <c r="K216" s="343"/>
    </row>
    <row r="217" s="1" customFormat="1" ht="15" customHeight="1">
      <c r="B217" s="368"/>
      <c r="C217" s="295"/>
      <c r="D217" s="295"/>
      <c r="E217" s="295"/>
      <c r="F217" s="318" t="s">
        <v>1389</v>
      </c>
      <c r="G217" s="357"/>
      <c r="H217" s="347" t="s">
        <v>1390</v>
      </c>
      <c r="I217" s="347"/>
      <c r="J217" s="347"/>
      <c r="K217" s="369"/>
    </row>
    <row r="218" s="1" customFormat="1" ht="15" customHeight="1">
      <c r="B218" s="368"/>
      <c r="C218" s="295"/>
      <c r="D218" s="295"/>
      <c r="E218" s="295"/>
      <c r="F218" s="318" t="s">
        <v>1391</v>
      </c>
      <c r="G218" s="357"/>
      <c r="H218" s="347" t="s">
        <v>1556</v>
      </c>
      <c r="I218" s="347"/>
      <c r="J218" s="347"/>
      <c r="K218" s="369"/>
    </row>
    <row r="219" s="1" customFormat="1" ht="15" customHeight="1">
      <c r="B219" s="368"/>
      <c r="C219" s="295"/>
      <c r="D219" s="295"/>
      <c r="E219" s="295"/>
      <c r="F219" s="318"/>
      <c r="G219" s="357"/>
      <c r="H219" s="347"/>
      <c r="I219" s="347"/>
      <c r="J219" s="347"/>
      <c r="K219" s="369"/>
    </row>
    <row r="220" s="1" customFormat="1" ht="15" customHeight="1">
      <c r="B220" s="368"/>
      <c r="C220" s="295" t="s">
        <v>1516</v>
      </c>
      <c r="D220" s="295"/>
      <c r="E220" s="295"/>
      <c r="F220" s="318">
        <v>1</v>
      </c>
      <c r="G220" s="357"/>
      <c r="H220" s="347" t="s">
        <v>1557</v>
      </c>
      <c r="I220" s="347"/>
      <c r="J220" s="347"/>
      <c r="K220" s="369"/>
    </row>
    <row r="221" s="1" customFormat="1" ht="15" customHeight="1">
      <c r="B221" s="368"/>
      <c r="C221" s="295"/>
      <c r="D221" s="295"/>
      <c r="E221" s="295"/>
      <c r="F221" s="318">
        <v>2</v>
      </c>
      <c r="G221" s="357"/>
      <c r="H221" s="347" t="s">
        <v>1558</v>
      </c>
      <c r="I221" s="347"/>
      <c r="J221" s="347"/>
      <c r="K221" s="369"/>
    </row>
    <row r="222" s="1" customFormat="1" ht="15" customHeight="1">
      <c r="B222" s="368"/>
      <c r="C222" s="295"/>
      <c r="D222" s="295"/>
      <c r="E222" s="295"/>
      <c r="F222" s="318">
        <v>3</v>
      </c>
      <c r="G222" s="357"/>
      <c r="H222" s="347" t="s">
        <v>1559</v>
      </c>
      <c r="I222" s="347"/>
      <c r="J222" s="347"/>
      <c r="K222" s="369"/>
    </row>
    <row r="223" s="1" customFormat="1" ht="15" customHeight="1">
      <c r="B223" s="368"/>
      <c r="C223" s="295"/>
      <c r="D223" s="295"/>
      <c r="E223" s="295"/>
      <c r="F223" s="318">
        <v>4</v>
      </c>
      <c r="G223" s="357"/>
      <c r="H223" s="347" t="s">
        <v>1560</v>
      </c>
      <c r="I223" s="347"/>
      <c r="J223" s="347"/>
      <c r="K223" s="369"/>
    </row>
    <row r="224" s="1" customFormat="1" ht="12.75" customHeight="1">
      <c r="B224" s="370"/>
      <c r="C224" s="371"/>
      <c r="D224" s="371"/>
      <c r="E224" s="371"/>
      <c r="F224" s="371"/>
      <c r="G224" s="371"/>
      <c r="H224" s="371"/>
      <c r="I224" s="371"/>
      <c r="J224" s="371"/>
      <c r="K224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2024-04-15T20:43:05Z</dcterms:created>
  <dcterms:modified xsi:type="dcterms:W3CDTF">2024-04-15T20:43:10Z</dcterms:modified>
</cp:coreProperties>
</file>